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83" activeTab="0"/>
  </bookViews>
  <sheets>
    <sheet name="ПФХД  пр № 1  2017" sheetId="1" r:id="rId1"/>
    <sheet name="прил № 2" sheetId="2" r:id="rId2"/>
    <sheet name="прил № 3 МЗ" sheetId="3" r:id="rId3"/>
    <sheet name="прил № 3 предпр" sheetId="4" r:id="rId4"/>
    <sheet name="прил № 3 целевые" sheetId="5" r:id="rId5"/>
    <sheet name="прил № 4 МЗ" sheetId="6" r:id="rId6"/>
    <sheet name="прил № 4 предпр" sheetId="7" r:id="rId7"/>
    <sheet name="прил № 4 целевые" sheetId="8" r:id="rId8"/>
  </sheets>
  <externalReferences>
    <externalReference r:id="rId11"/>
  </externalReferences>
  <definedNames>
    <definedName name="_xlnm.Print_Area" localSheetId="0">'ПФХД  пр № 1  2017'!$A$1:$R$224</definedName>
  </definedNames>
  <calcPr fullCalcOnLoad="1" refMode="R1C1"/>
</workbook>
</file>

<file path=xl/sharedStrings.xml><?xml version="1.0" encoding="utf-8"?>
<sst xmlns="http://schemas.openxmlformats.org/spreadsheetml/2006/main" count="957" uniqueCount="469">
  <si>
    <t>УТВЕРЖДАЮ</t>
  </si>
  <si>
    <t>Начальник отдела образования муниципального образования Красногвардейский район Оренбургской области</t>
  </si>
  <si>
    <t>Н.В.Травкина</t>
  </si>
  <si>
    <t>(расшифровка подписи)</t>
  </si>
  <si>
    <t>20____г.</t>
  </si>
  <si>
    <t xml:space="preserve">            </t>
  </si>
  <si>
    <t>ПЛАН ФИНАНСОВО-ХОЗЯЙСТВЕННОЙ ДЕЯТЕЛЬНОСТИ</t>
  </si>
  <si>
    <t>МУНИЦИПАЛЬНОГО БЮДЖЕТНОГО ОБЩЕОБРАЗОВАТЕЛЬНОГО УЧРЕЖДЕНИЯ</t>
  </si>
  <si>
    <t xml:space="preserve"> "ЯШКИНСКАЯ СРЕДНЯЯ ОБЩЕОБРАЗОВАТЕЛЬНАЯ ШКОЛА",</t>
  </si>
  <si>
    <t xml:space="preserve">НАХОДЯЩЕГОСЯ В ВЕДЕНИИ ОТДЕЛА ОБРАЗОВАНИЯ МУНИЦИПАЛЬНОГО ОБРАЗОВАНИЯ  </t>
  </si>
  <si>
    <t>КРАСНОГВАРДЕЙСКИЙ РАЙОН ОРЕНБУРГСКОЙ ОБЛАСТИ</t>
  </si>
  <si>
    <t>Наименование муниципального бюджетного учреждения:</t>
  </si>
  <si>
    <t>по ОКПО</t>
  </si>
  <si>
    <t>Наименование органа, осуществляющего функции и полномочия учредителя:</t>
  </si>
  <si>
    <t>Глава по БК</t>
  </si>
  <si>
    <t>Адрес фактического местонахождения государственного бюджетного (автономного) учреждения:</t>
  </si>
  <si>
    <t>по ОКТМО</t>
  </si>
  <si>
    <t xml:space="preserve">ИНН/КПП:                                       </t>
  </si>
  <si>
    <t>по ОКЕИ</t>
  </si>
  <si>
    <t xml:space="preserve">Единица измерения: </t>
  </si>
  <si>
    <t>по ОКВ</t>
  </si>
  <si>
    <t>Код по реестру участников бюджетного процесса, а также юридических лиц, не являющихся участниками бюджетного процесса:</t>
  </si>
  <si>
    <t>1. Цели деятельности учреждения в соответствии с уставом учреждения.</t>
  </si>
  <si>
    <t xml:space="preserve"> Основными целями учреждения являются формирование общей культуры личности обучающихся на основе усвоения обязательного минимума  содержания  общеобразовательных  программ, федеральных государственных образовательных стандартов, их адаптация к жизни в обществе, создание основы для осознанного выбора и последующего освоения профессиональных образовательных программ, воспитание гражданственности, трудолюбия,  уважения к правам и свободам человека, любви к окружающей природе, Родине, семье, формирование здорового образа жизни.</t>
  </si>
  <si>
    <t>2.  Виды  деятельности  учреждения,  относящиеся  к  его основным видам деятельности в соответствии с уставом учреждения.</t>
  </si>
  <si>
    <t xml:space="preserve"> реализует общеобразовательные программы начального общего, основного общего, среднего (полного) общего образования, адаптированную общеобразовательную программу для обучающихся с ограниченными возможностями здоровья</t>
  </si>
  <si>
    <t>3.  Наименование  и реквизиты приказа учреждения об утверждении перечня платных  услуг  (работ),  относящихся в соответствии с уставом учреждения к его  основным  видам  деятельности, предоставление (выполнение) которых для физических  и  юридических  лиц осуществляется на платной основе, и размера платы за услуги (работы).</t>
  </si>
  <si>
    <t>платные услуги не оказываются</t>
  </si>
  <si>
    <t>4.  Общая  балансовая  стоимость недвижимого имущества учреждения  на  дату  составления  плана  (в том числе стоимость имущества, закрепленного собственником имущества, за учреждением на праве управления,   стоимость  имущества,  приобретенного  учреждением   за  счет средств, выделенных собственником имущества учреждения; стоимость имущества, приобретенного учреждением за счет доходов, полученных от иной приносящей доход деятельности).</t>
  </si>
  <si>
    <t>2759428 (два миллиона семьсот пятьдесят девять тысяч четыреста двадцать восемь)</t>
  </si>
  <si>
    <t>5.  Общая  балансовая  стоимость  движимого имущества учреждения  на  дату  составления  плана,  в том числе балансовая стоимость  особо ценного движимого имущества.</t>
  </si>
  <si>
    <t>4326986,37 (четыре миллиона триста двадцать шесть тысяч девятьсот восемьдесят шесть руб. 37коп.)</t>
  </si>
  <si>
    <t>6.  Сведения  о  наличии  государственной  регистрации права Российской Федерации   и   права  оперативного  управления  учреждения  на  недвижимое имущество</t>
  </si>
  <si>
    <t>Свидетельство о государственной регистрации права серия 56-А №822795 от 27 ноября 2012г и Постановление администрации муниципального образования Красногвардейский район Оренбургской области №857-п от 05 октября 2011 года</t>
  </si>
  <si>
    <t>7.  Сведения  об  имуществе  учреждения,  переданном в аренду сторонним организациям.</t>
  </si>
  <si>
    <t>аренда сторонним организациям не предоставляется</t>
  </si>
  <si>
    <t>8.  Сведения  об  имуществе, арендуемом учреждением или предоставленном учреждению по договору безвозмездного пользования.</t>
  </si>
  <si>
    <t>ОУ не использует имущество по договорам безвозмездного пользования и не арендует имущество</t>
  </si>
  <si>
    <t xml:space="preserve"> II. Показатели финансового состояния учреждения</t>
  </si>
  <si>
    <t>Наименование показателя</t>
  </si>
  <si>
    <t>Нефинансовые активы, всего</t>
  </si>
  <si>
    <t xml:space="preserve">   из них:</t>
  </si>
  <si>
    <t xml:space="preserve">     Основные средства (остаточная стоимость)  </t>
  </si>
  <si>
    <t xml:space="preserve">        недвижимое имущество учреждения (остаточная стоимость)</t>
  </si>
  <si>
    <t xml:space="preserve">        особо ценное движимое имущество учреждения (остаточная стоимость) </t>
  </si>
  <si>
    <t xml:space="preserve">        иное движимое имущество учреждения (остаточная стоимость)</t>
  </si>
  <si>
    <t xml:space="preserve">     Непроизведенные активы (балансовая стоимость)</t>
  </si>
  <si>
    <t xml:space="preserve">     Материальные запасы</t>
  </si>
  <si>
    <t xml:space="preserve">     Вложения в нефинансовые активы</t>
  </si>
  <si>
    <t xml:space="preserve">     Затраты на изготовление готовой продукции, выполнение работ, услуг </t>
  </si>
  <si>
    <t>Финансовые активы, всего</t>
  </si>
  <si>
    <t>Денежные средства учреждения (020100000), в том числе:</t>
  </si>
  <si>
    <t>денежные средства учреждения на лицевых счетах в органе казначейства (020111000)</t>
  </si>
  <si>
    <t>денежные средства учреждения на лицевых счетах в кредитной организации (020121000)</t>
  </si>
  <si>
    <t>денежные документы (020135000)</t>
  </si>
  <si>
    <t>Расчеты по доходам (020500000)</t>
  </si>
  <si>
    <t>Расчеты по выданным авансам (020600000)</t>
  </si>
  <si>
    <t>Расчеты с подотчетными лицами (020800000)</t>
  </si>
  <si>
    <t>Расчеты по ущербу и иным доходам (020900000)</t>
  </si>
  <si>
    <t>Прочие расчеты с дебиторами (021000000)</t>
  </si>
  <si>
    <t>расчеты с учредителем (021006000)</t>
  </si>
  <si>
    <t>амортизация ОЦИ</t>
  </si>
  <si>
    <t>остаточная стоимость ОЦИ</t>
  </si>
  <si>
    <t>расчеты по платежам в бюджеты (030300000)</t>
  </si>
  <si>
    <t>Обязательства, всего</t>
  </si>
  <si>
    <t>расчеты по принятым обязательствам (030200000)</t>
  </si>
  <si>
    <t xml:space="preserve">     прочие расчеты с кредиторами (030400000)</t>
  </si>
  <si>
    <t xml:space="preserve">    расчеты с подотчетными лицами (020800000)</t>
  </si>
  <si>
    <t xml:space="preserve">    расчеты по доходам (020500000)</t>
  </si>
  <si>
    <t>Справочно:</t>
  </si>
  <si>
    <t xml:space="preserve">Основные средства (балансовая стоимость), всего  </t>
  </si>
  <si>
    <t>недвижимое имущество учреждения</t>
  </si>
  <si>
    <t xml:space="preserve">особо ценное движимое имущество учреждения </t>
  </si>
  <si>
    <t xml:space="preserve">иное движимое имущество учреждения </t>
  </si>
  <si>
    <t xml:space="preserve">         </t>
  </si>
  <si>
    <t>Таблица 2</t>
  </si>
  <si>
    <t>код строки</t>
  </si>
  <si>
    <t>Код по бюджетной классификации Российской Федерации</t>
  </si>
  <si>
    <t>ВСЕГО:</t>
  </si>
  <si>
    <t>субсидии на иные цели</t>
  </si>
  <si>
    <t>поступления от оказания услуг (выполнения работ на платной основе) и от иной приносящей доход деятельности</t>
  </si>
  <si>
    <t>Всего</t>
  </si>
  <si>
    <t>из них гранты</t>
  </si>
  <si>
    <t>Поступления доходов, всего:</t>
  </si>
  <si>
    <t>х</t>
  </si>
  <si>
    <t>в том числе:
1. Доходы от собственности</t>
  </si>
  <si>
    <t>от реализации имущества</t>
  </si>
  <si>
    <t>от сдачи в аренду</t>
  </si>
  <si>
    <t>2. Доходы от оказания услуг:</t>
  </si>
  <si>
    <t>иные услуги на платной основе</t>
  </si>
  <si>
    <t>родительские средства</t>
  </si>
  <si>
    <t>…</t>
  </si>
  <si>
    <t>3. Доходы от штрафов, пеней, иных сумм принудительного изъятия</t>
  </si>
  <si>
    <t>4. Безвозмездные поступления от бюджетов (наднациональных организаций, правительств иностанных государств)</t>
  </si>
  <si>
    <t>5. Иные субсидии, предоставленные из бюджета, в том числе:</t>
  </si>
  <si>
    <t>для организации питания обучающихся</t>
  </si>
  <si>
    <t>поощрение (стипендия) творческим учащимся</t>
  </si>
  <si>
    <t xml:space="preserve">6. Прочие  доходы </t>
  </si>
  <si>
    <t>7. Доходы от операций с активами</t>
  </si>
  <si>
    <t>8. Возврат в бюджет остатков неиспользованных средств предыдущих периодов в течение финансового года</t>
  </si>
  <si>
    <t>Выплаты, всего</t>
  </si>
  <si>
    <t>в том числе на:
выплаты персоналу всего:</t>
  </si>
  <si>
    <t>оплата труда</t>
  </si>
  <si>
    <t>иные выплаты персоналу, за исключением фонда оплаты труда</t>
  </si>
  <si>
    <t>начисления на выплаты по оплате труда</t>
  </si>
  <si>
    <t>социальные и иные выплаты населению, всего</t>
  </si>
  <si>
    <t>пособия по социальной помощи населению</t>
  </si>
  <si>
    <t>иные выплаты населению</t>
  </si>
  <si>
    <t xml:space="preserve">… </t>
  </si>
  <si>
    <t>уплату  налогов, сборов и иных платежей, всего:</t>
  </si>
  <si>
    <t>уплата налога на имущество организаций и земельного налога</t>
  </si>
  <si>
    <t>уплата прочих налогов, сборов</t>
  </si>
  <si>
    <t>уплата иных платежей</t>
  </si>
  <si>
    <t>безвозмездные перечисления организациям</t>
  </si>
  <si>
    <t>прочие расходы (кроме расходов на закупку товаров, работ, услуг):</t>
  </si>
  <si>
    <t>расходы на закупку товаров, работ, услуг, всего:</t>
  </si>
  <si>
    <t>работы, услуги по содержанию имущества</t>
  </si>
  <si>
    <t>261.1</t>
  </si>
  <si>
    <t>прочие работы, услуги</t>
  </si>
  <si>
    <t>261.2</t>
  </si>
  <si>
    <t>262.1</t>
  </si>
  <si>
    <t>262.2</t>
  </si>
  <si>
    <t>262.3</t>
  </si>
  <si>
    <t>262.4</t>
  </si>
  <si>
    <t>262.5</t>
  </si>
  <si>
    <t>262.6</t>
  </si>
  <si>
    <t>262.7</t>
  </si>
  <si>
    <t>262.8</t>
  </si>
  <si>
    <t>262.9</t>
  </si>
  <si>
    <t>Поступление финансовых активов (за счет размещенных  средств на банковских депозитах), всего</t>
  </si>
  <si>
    <t>из них:</t>
  </si>
  <si>
    <t>увеличение остатков средств</t>
  </si>
  <si>
    <t>прочие поступления</t>
  </si>
  <si>
    <t>Выбытие финансовых активов, всего</t>
  </si>
  <si>
    <t>уменьшение остатков средств</t>
  </si>
  <si>
    <t>прочие выбытия</t>
  </si>
  <si>
    <t>Остаток средств на начало планируемого года</t>
  </si>
  <si>
    <t>Остаток средств на конец планируемого года</t>
  </si>
  <si>
    <t>Таблица 2.1</t>
  </si>
  <si>
    <t>Показатели выплат по расходам</t>
  </si>
  <si>
    <t>на закупку товаров, работ, услуг учреждения (подразделения)</t>
  </si>
  <si>
    <t>2017 г. и на плановый период 2018 и 2019 годов</t>
  </si>
  <si>
    <t>Код строки</t>
  </si>
  <si>
    <t>Год начала закупки</t>
  </si>
  <si>
    <t>Сумма выплат по расходам на закупку товаров, работ и услуг, руб. (с точностью до двух знаков после запятой - 0,00</t>
  </si>
  <si>
    <t>всего на закупки</t>
  </si>
  <si>
    <t>в том числе:</t>
  </si>
  <si>
    <t>в соответствии с Федеральным законом от 5 апреля 2013 г. N 44-ФЗ "О контрактной системе в сфере закупок товаров, работ, услуг для обеспечения государственных и муниципальных нужд"</t>
  </si>
  <si>
    <t>в соответствии с Федеральным законом от 18 июля 2011 г. N 223-ФЗ "О закупках товаров, работ, услуг отдельными видами юридических лиц"</t>
  </si>
  <si>
    <t>Выплаты по расходам на закупку товаров, работ, услуг всего:</t>
  </si>
  <si>
    <t>0001</t>
  </si>
  <si>
    <t>X</t>
  </si>
  <si>
    <t>в том числе: на оплату контрактов заключенных до начала очередного финансового года:</t>
  </si>
  <si>
    <t>на закупку товаров работ, услуг по году начала закупки:</t>
  </si>
  <si>
    <t>Таблица 3</t>
  </si>
  <si>
    <t xml:space="preserve">                     Сведения о средствах, поступающих</t>
  </si>
  <si>
    <t xml:space="preserve">            во временное распоряжение учреждения (подразделения)</t>
  </si>
  <si>
    <t xml:space="preserve">                       (очередной финансовый год)</t>
  </si>
  <si>
    <t>Сумма (руб., с точностью до двух знаков после запятой - 0,00)</t>
  </si>
  <si>
    <t>Остаток средств на начало года</t>
  </si>
  <si>
    <t>010</t>
  </si>
  <si>
    <t>Остаток средств на конец года</t>
  </si>
  <si>
    <t>020</t>
  </si>
  <si>
    <t>Поступление</t>
  </si>
  <si>
    <t>030</t>
  </si>
  <si>
    <t>Выбытие</t>
  </si>
  <si>
    <t>040</t>
  </si>
  <si>
    <t>Таблица 4</t>
  </si>
  <si>
    <t>Справочная информация</t>
  </si>
  <si>
    <t>Сумма (тыс. руб.)</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</si>
  <si>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</si>
  <si>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</si>
  <si>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</si>
  <si>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Х</t>
  </si>
  <si>
    <t>Руководитель муниципального  учреждения</t>
  </si>
  <si>
    <t>Зиновьева М.Н.</t>
  </si>
  <si>
    <t>(подпись)</t>
  </si>
  <si>
    <t>Главный бухгалтер муниципального учреждения</t>
  </si>
  <si>
    <t>Ковалёва Е.В.</t>
  </si>
  <si>
    <t>Ответственный исполнитель</t>
  </si>
  <si>
    <t>директор МБОУ «Яшкинская СОШ»</t>
  </si>
  <si>
    <t>(должность)</t>
  </si>
  <si>
    <t>субсидия учредителя на финансовое обеспечение выполнения муниципального задания</t>
  </si>
  <si>
    <t>221  услуги связи</t>
  </si>
  <si>
    <t>222  транспортные услуги</t>
  </si>
  <si>
    <t>223  коммунальные услуги</t>
  </si>
  <si>
    <t xml:space="preserve">224  арендная плата за пользование имуществом </t>
  </si>
  <si>
    <t>225   работы, услуги по содержанию имущества</t>
  </si>
  <si>
    <t>226  прочие работы, услуги</t>
  </si>
  <si>
    <t>290   прочие расходы</t>
  </si>
  <si>
    <t>310  увеличение стоимости основных средств</t>
  </si>
  <si>
    <t>340   увеличение стоимости материальных запасов</t>
  </si>
  <si>
    <t>МБОУ "Яшкинская СОШ"</t>
  </si>
  <si>
    <t>5631004704/563101001</t>
  </si>
  <si>
    <t>Оренбургская область, Красногвардейский район, с.Яшкино, ул. Ленина 34</t>
  </si>
  <si>
    <t>Отдел администрации муниципального образования Красногвардейский район Оренбургской области</t>
  </si>
  <si>
    <t>I.Сведения о деятельности муниципального  бюджетного (автономного) учреждения.</t>
  </si>
  <si>
    <t>плата граждан за оказанные им в рамках исполнения муниципального задания услуги</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</si>
  <si>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</si>
  <si>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в целях капитального ремонта муниципального имущества, всего:</t>
  </si>
  <si>
    <t>прочая закупка товаров работ, услуг для муниципальных нужд, всего:</t>
  </si>
  <si>
    <t>субсидия на финансовое обеспечение выполнения муниципального задания</t>
  </si>
  <si>
    <t>из них  гранты</t>
  </si>
  <si>
    <t>закупка товаров работ, услуг</t>
  </si>
  <si>
    <t>Приложение №2</t>
  </si>
  <si>
    <t>К Порядку составления и утверждения плана финансово-</t>
  </si>
  <si>
    <t>Хозяйственной деятельности муниципальных бюджетных</t>
  </si>
  <si>
    <t xml:space="preserve"> и автономных учреждений, подведомственных отделу</t>
  </si>
  <si>
    <t>образования муниципального образования</t>
  </si>
  <si>
    <t>Красногвардейский район Оренбургской области</t>
  </si>
  <si>
    <t>Производственные показатели</t>
  </si>
  <si>
    <t>№п/п</t>
  </si>
  <si>
    <t>Наименование показателей</t>
  </si>
  <si>
    <t>Ед. изм.</t>
  </si>
  <si>
    <t>___2016__год</t>
  </si>
  <si>
    <t>_2017__год</t>
  </si>
  <si>
    <r>
      <t>(</t>
    </r>
    <r>
      <rPr>
        <i/>
        <sz val="9"/>
        <color indexed="8"/>
        <rFont val="Calibri"/>
        <family val="2"/>
      </rPr>
      <t>предыдущий год)</t>
    </r>
  </si>
  <si>
    <t>(текущий год)</t>
  </si>
  <si>
    <t>На начало года</t>
  </si>
  <si>
    <t>На конец года</t>
  </si>
  <si>
    <t>На конец год</t>
  </si>
  <si>
    <t>Количество классов, групп,  объединений:</t>
  </si>
  <si>
    <t>Единиц</t>
  </si>
  <si>
    <t>Количество детей в них</t>
  </si>
  <si>
    <t>Человек</t>
  </si>
  <si>
    <t>Объем муниципального задания в разрезе работ и услуг</t>
  </si>
  <si>
    <t>3.1.</t>
  </si>
  <si>
    <t>Реализация основных общеобразовательных программ начального общего образования</t>
  </si>
  <si>
    <t>3.2.</t>
  </si>
  <si>
    <t>Реализация основных общеобразовательных программ основного общего образования</t>
  </si>
  <si>
    <t>3.3.</t>
  </si>
  <si>
    <t>Реализация основных общеобразовательных программ среднего общего образования</t>
  </si>
  <si>
    <t>3.4.</t>
  </si>
  <si>
    <t>Организация отдыха детей и молодежи</t>
  </si>
  <si>
    <t>Штатные единицы</t>
  </si>
  <si>
    <t>ставки</t>
  </si>
  <si>
    <t>Количество специалистов, повысивших квалификацию</t>
  </si>
  <si>
    <t xml:space="preserve">6. </t>
  </si>
  <si>
    <t>Количество единиц транспорта</t>
  </si>
  <si>
    <t>7.</t>
  </si>
  <si>
    <t>Количество корпусов</t>
  </si>
  <si>
    <t>зданий</t>
  </si>
  <si>
    <t xml:space="preserve">8. </t>
  </si>
  <si>
    <t xml:space="preserve">Общая площадь занимаемых зданий, </t>
  </si>
  <si>
    <t>Кв.м.</t>
  </si>
  <si>
    <t>В том числе:</t>
  </si>
  <si>
    <t>8.1.</t>
  </si>
  <si>
    <t>На праве оперативного управления</t>
  </si>
  <si>
    <t>9.</t>
  </si>
  <si>
    <t>Площадь земельного участка,</t>
  </si>
  <si>
    <t>9.1.</t>
  </si>
  <si>
    <t>На праве постоянного (бессрочного) пользования</t>
  </si>
  <si>
    <r>
      <t xml:space="preserve">Главный бухгалтер                                           ______________                      </t>
    </r>
    <r>
      <rPr>
        <u val="single"/>
        <sz val="12"/>
        <color indexed="8"/>
        <rFont val="Calibri"/>
        <family val="2"/>
      </rPr>
      <t>Ковалёва Е.В.</t>
    </r>
  </si>
  <si>
    <t>«___» _____________20  __г.</t>
  </si>
  <si>
    <t>Наименование учреждения:  МБОУ "Яшкинская  СОШ"</t>
  </si>
  <si>
    <r>
      <t xml:space="preserve">Руководитель МБОУ "Яшкинская СОШ"        </t>
    </r>
    <r>
      <rPr>
        <u val="single"/>
        <sz val="12"/>
        <color indexed="8"/>
        <rFont val="Calibri"/>
        <family val="2"/>
      </rPr>
      <t xml:space="preserve">                                                         ЗиновьеваМ.Н.</t>
    </r>
  </si>
  <si>
    <r>
      <t xml:space="preserve">Ответственный исполнитель                   </t>
    </r>
    <r>
      <rPr>
        <u val="single"/>
        <sz val="12"/>
        <color indexed="8"/>
        <rFont val="Calibri"/>
        <family val="2"/>
      </rPr>
      <t xml:space="preserve">  директор </t>
    </r>
    <r>
      <rPr>
        <sz val="12"/>
        <color indexed="8"/>
        <rFont val="Calibri"/>
        <family val="2"/>
      </rPr>
      <t xml:space="preserve">                             </t>
    </r>
    <r>
      <rPr>
        <u val="single"/>
        <sz val="12"/>
        <color indexed="8"/>
        <rFont val="Calibri"/>
        <family val="2"/>
      </rPr>
      <t>Зиновьева М.Н.</t>
    </r>
  </si>
  <si>
    <t>Приложение №3</t>
  </si>
  <si>
    <r>
      <t>Направления расходования средств по плану финансово-хозяйственной деятельности                                                                                                                                      от    с</t>
    </r>
    <r>
      <rPr>
        <b/>
        <u val="single"/>
        <sz val="10"/>
        <color indexed="8"/>
        <rFont val="Calibri"/>
        <family val="2"/>
      </rPr>
      <t>убсидии на выполнение муниципального задания</t>
    </r>
  </si>
  <si>
    <t>Код аналитики</t>
  </si>
  <si>
    <t>Утверждено плановых назначений</t>
  </si>
  <si>
    <t>Расходы всего</t>
  </si>
  <si>
    <t>Оплата труда и начисления по оплате труда</t>
  </si>
  <si>
    <t>Заработная плата</t>
  </si>
  <si>
    <t>Прочие выплаты</t>
  </si>
  <si>
    <t>Начисления на выплаты по оплате труда</t>
  </si>
  <si>
    <t>Приобретение работ, услуг</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</si>
  <si>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</si>
  <si>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</si>
  <si>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</si>
  <si>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</si>
  <si>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</si>
  <si>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</si>
  <si>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Прочие расходы</t>
  </si>
  <si>
    <t>Расходы по приобретению нефинансовых активов</t>
  </si>
  <si>
    <t>Основных средств</t>
  </si>
  <si>
    <t>Материальных запасов</t>
  </si>
  <si>
    <t>Наименование учреждения  МБОУ "Яшкинская  СОШ"</t>
  </si>
  <si>
    <r>
      <t>Направления расходования средств по плану финансово-хозяйственной деятельности                                                                                                                                    от    п</t>
    </r>
    <r>
      <rPr>
        <b/>
        <u val="single"/>
        <sz val="10"/>
        <color indexed="8"/>
        <rFont val="Calibri"/>
        <family val="2"/>
      </rPr>
      <t>риносящей доход деятельности</t>
    </r>
  </si>
  <si>
    <r>
      <t xml:space="preserve">Направления расходования средств по плану финансово-хозяйственной деятельности                                                                                                                                    от    </t>
    </r>
    <r>
      <rPr>
        <b/>
        <u val="single"/>
        <sz val="10"/>
        <color indexed="8"/>
        <rFont val="Calibri"/>
        <family val="2"/>
      </rPr>
      <t>субсидии на иные цели</t>
    </r>
  </si>
  <si>
    <t>Наименование учреждения  МБОУ "Яшкинская СОШ"</t>
  </si>
  <si>
    <t>Приложение №4</t>
  </si>
  <si>
    <t>Расчеты (обоснования)</t>
  </si>
  <si>
    <t>К плану финансово-хозяйственной деятельности</t>
  </si>
  <si>
    <t>Государственного (муниципального) учреждения</t>
  </si>
  <si>
    <r>
      <t>1.</t>
    </r>
    <r>
      <rPr>
        <sz val="7"/>
        <color indexed="8"/>
        <rFont val="Times New Roman"/>
        <family val="1"/>
      </rPr>
      <t xml:space="preserve">       </t>
    </r>
    <r>
      <rPr>
        <sz val="11"/>
        <color indexed="8"/>
        <rFont val="Calibri"/>
        <family val="2"/>
      </rPr>
      <t>Расчеты (обоснования) выплат персоналу (строка 210)</t>
    </r>
  </si>
  <si>
    <r>
      <t>Код видов расходов_________</t>
    </r>
    <r>
      <rPr>
        <u val="single"/>
        <sz val="11"/>
        <color indexed="8"/>
        <rFont val="Calibri"/>
        <family val="2"/>
      </rPr>
      <t>_111__</t>
    </r>
    <r>
      <rPr>
        <sz val="10"/>
        <rFont val="Arial"/>
        <family val="2"/>
      </rPr>
      <t>_____________</t>
    </r>
  </si>
  <si>
    <r>
      <t>Источник финансового обеспечения_______</t>
    </r>
    <r>
      <rPr>
        <u val="single"/>
        <sz val="11"/>
        <color indexed="8"/>
        <rFont val="Calibri"/>
        <family val="2"/>
      </rPr>
      <t>4__</t>
    </r>
    <r>
      <rPr>
        <sz val="10"/>
        <rFont val="Arial"/>
        <family val="2"/>
      </rPr>
      <t>__________________________</t>
    </r>
  </si>
  <si>
    <r>
      <t>1.1.</t>
    </r>
    <r>
      <rPr>
        <sz val="7"/>
        <color indexed="8"/>
        <rFont val="Times New Roman"/>
        <family val="1"/>
      </rPr>
      <t xml:space="preserve"> </t>
    </r>
    <r>
      <rPr>
        <sz val="11"/>
        <color indexed="8"/>
        <rFont val="Calibri"/>
        <family val="2"/>
      </rPr>
      <t>Расчеты (обоснования) расходов на оплату труда</t>
    </r>
  </si>
  <si>
    <t>№ п/п</t>
  </si>
  <si>
    <t>Должность, группа должностей</t>
  </si>
  <si>
    <t>Установленная численность, единиц</t>
  </si>
  <si>
    <t>Среднемесячный размер оплаты туда на одного работника в соответствии со штатным расписанием,  руб.</t>
  </si>
  <si>
    <t>Фонд стимулирования в среднем в месяц, % от среднемесячного размера оплаты труда на одного работника в соответствии со штатным расписанием</t>
  </si>
  <si>
    <t>Районный коэффициент</t>
  </si>
  <si>
    <t>Фонд оплаты труда в год, руб. (гр.3хгр.4х(1+гр.8/100)хгр.9х12)</t>
  </si>
  <si>
    <t>всего</t>
  </si>
  <si>
    <t>В том числе</t>
  </si>
  <si>
    <t>По должностному окладу</t>
  </si>
  <si>
    <t>По выплатам компенсационного характера</t>
  </si>
  <si>
    <t>По выплатам стимулирующего характера</t>
  </si>
  <si>
    <t>директор</t>
  </si>
  <si>
    <t>заместитель</t>
  </si>
  <si>
    <t>учитель</t>
  </si>
  <si>
    <t>Итого:</t>
  </si>
  <si>
    <t>1.2.Расчеты (обоснования) выплат персоналу при направлении  в</t>
  </si>
  <si>
    <t>служебные командировки</t>
  </si>
  <si>
    <r>
      <t>Код видов расходов_________</t>
    </r>
    <r>
      <rPr>
        <u val="single"/>
        <sz val="11"/>
        <color indexed="8"/>
        <rFont val="Calibri"/>
        <family val="2"/>
      </rPr>
      <t>_112__</t>
    </r>
    <r>
      <rPr>
        <sz val="10"/>
        <rFont val="Arial"/>
        <family val="2"/>
      </rPr>
      <t>_____________</t>
    </r>
  </si>
  <si>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</si>
  <si>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</si>
  <si>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</si>
  <si>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</si>
  <si>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(гр.3хгр.4хгр.5)</t>
  </si>
  <si>
    <t>1.</t>
  </si>
  <si>
    <t>Выплаты персоналу при направлении в служебные командировки в пределах территории РФ</t>
  </si>
  <si>
    <t>1.1.</t>
  </si>
  <si>
    <t>в том числе:                              компенсация дополнительных расходов, связанных с проживанием вне места постоянного жительства (суточных)</t>
  </si>
  <si>
    <t>1.2.</t>
  </si>
  <si>
    <t>компенсация расходов по проезду в служебные командировки</t>
  </si>
  <si>
    <t>1.3.</t>
  </si>
  <si>
    <t>компенсация расходов по найму жилого помещения</t>
  </si>
  <si>
    <t>1.3.Расчеты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</si>
  <si>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</si>
  <si>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</si>
  <si>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</si>
  <si>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 за ребенком</t>
  </si>
  <si>
    <t>1.4. Расчеты (обоснования) страховых взносов на обязательное</t>
  </si>
  <si>
    <t>В Пенсионный фонд Российской Федерации, в Фонд социального страхования</t>
  </si>
  <si>
    <t>Российского страхования, в Федеральный фонд обязательного медицинского страхования</t>
  </si>
  <si>
    <r>
      <t>Код видов расходов_________</t>
    </r>
    <r>
      <rPr>
        <u val="single"/>
        <sz val="11"/>
        <color indexed="8"/>
        <rFont val="Calibri"/>
        <family val="2"/>
      </rPr>
      <t>_119__</t>
    </r>
    <r>
      <rPr>
        <sz val="10"/>
        <rFont val="Arial"/>
        <family val="2"/>
      </rPr>
      <t>_____________</t>
    </r>
  </si>
  <si>
    <t>Наименование государственного внебюджетного фонда</t>
  </si>
  <si>
    <t>Размер базы для начисления страховых взносов, руб.</t>
  </si>
  <si>
    <t>Сумма взноса, руб. (213)</t>
  </si>
  <si>
    <t>Страховые взносы в Пенсионный фонд Российской Федерации, всего (211)</t>
  </si>
  <si>
    <t>По савке 22,0%</t>
  </si>
  <si>
    <t>По савке 10,0%</t>
  </si>
  <si>
    <t>С применением пониженных тарифов взносов в Пенсионный фонд Российской Федерации</t>
  </si>
  <si>
    <t>2.</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</si>
  <si>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</si>
  <si>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</si>
  <si>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</si>
  <si>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</si>
  <si>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</si>
  <si>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</si>
  <si>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несчастных случаев на производстве и профессиональных заболеваний по ставке 0,2%</t>
  </si>
  <si>
    <t>2.4.</t>
  </si>
  <si>
    <t>Обязательное социальное страхование несчастных случаев на производстве и профессиональных заболеваний по ставке 0,_% (*)</t>
  </si>
  <si>
    <t>2.5.</t>
  </si>
  <si>
    <t>3.</t>
  </si>
  <si>
    <t>Страховые взносы в Федеральный фонд обязательного медицинского страхования, всего (по ставке 5,1%)</t>
  </si>
  <si>
    <t>…(*)указываются страховые тарифы, дифференцированные по классам профессионального риска (Федеральный закон от 22.12.2015 №179-ФЗ)</t>
  </si>
  <si>
    <r>
      <t>2.</t>
    </r>
    <r>
      <rPr>
        <sz val="7"/>
        <color indexed="8"/>
        <rFont val="Times New Roman"/>
        <family val="1"/>
      </rPr>
      <t xml:space="preserve">       </t>
    </r>
    <r>
      <rPr>
        <sz val="11"/>
        <color indexed="8"/>
        <rFont val="Calibri"/>
        <family val="2"/>
      </rPr>
      <t>Расчеты (обоснования) прочих расходов (кроме расходов на закупку товаров, работ,услуг)</t>
    </r>
  </si>
  <si>
    <r>
      <t>Код видов расходов_______________</t>
    </r>
    <r>
      <rPr>
        <u val="single"/>
        <sz val="11"/>
        <color indexed="8"/>
        <rFont val="Calibri"/>
        <family val="2"/>
      </rPr>
      <t>852__</t>
    </r>
    <r>
      <rPr>
        <sz val="10"/>
        <rFont val="Arial"/>
        <family val="2"/>
      </rPr>
      <t>_________________________________</t>
    </r>
  </si>
  <si>
    <r>
      <t>Источник финансового обеспечения___________</t>
    </r>
    <r>
      <rPr>
        <u val="single"/>
        <sz val="11"/>
        <color indexed="8"/>
        <rFont val="Calibri"/>
        <family val="2"/>
      </rPr>
      <t>_4____</t>
    </r>
    <r>
      <rPr>
        <sz val="10"/>
        <rFont val="Arial"/>
        <family val="2"/>
      </rPr>
      <t>___________________</t>
    </r>
  </si>
  <si>
    <t>Налоговая база, руб.</t>
  </si>
  <si>
    <t>Ставка  налога %</t>
  </si>
  <si>
    <t>Сумма исчисленного  налога, подлежащего оплате, руб. (гр.3хгр.4/100)</t>
  </si>
  <si>
    <t>госпошлина</t>
  </si>
  <si>
    <r>
      <t xml:space="preserve">             2.</t>
    </r>
    <r>
      <rPr>
        <sz val="7"/>
        <color indexed="8"/>
        <rFont val="Times New Roman"/>
        <family val="1"/>
      </rPr>
      <t xml:space="preserve">     </t>
    </r>
    <r>
      <rPr>
        <sz val="11"/>
        <color indexed="8"/>
        <rFont val="Calibri"/>
        <family val="2"/>
      </rPr>
      <t xml:space="preserve">Расчеты (обоснования) прочих расходов </t>
    </r>
  </si>
  <si>
    <r>
      <t>Код видов расходов_______________</t>
    </r>
    <r>
      <rPr>
        <u val="single"/>
        <sz val="11"/>
        <color indexed="8"/>
        <rFont val="Calibri"/>
        <family val="2"/>
      </rPr>
      <t>244__</t>
    </r>
    <r>
      <rPr>
        <sz val="10"/>
        <rFont val="Arial"/>
        <family val="2"/>
      </rPr>
      <t>_________________________________</t>
    </r>
  </si>
  <si>
    <t>медали</t>
  </si>
  <si>
    <t>грамоты, призы</t>
  </si>
  <si>
    <r>
      <t>3.</t>
    </r>
    <r>
      <rPr>
        <sz val="7"/>
        <color indexed="8"/>
        <rFont val="Times New Roman"/>
        <family val="1"/>
      </rPr>
      <t xml:space="preserve">       </t>
    </r>
    <r>
      <rPr>
        <sz val="11"/>
        <color indexed="8"/>
        <rFont val="Calibri"/>
        <family val="2"/>
      </rPr>
      <t>Расчеты (обоснования) расходы на оплату прочих налогов и сборов</t>
    </r>
  </si>
  <si>
    <r>
      <t>Код видов расходов_______________</t>
    </r>
    <r>
      <rPr>
        <u val="single"/>
        <sz val="11"/>
        <color indexed="8"/>
        <rFont val="Calibri"/>
        <family val="2"/>
      </rPr>
      <t>853__</t>
    </r>
    <r>
      <rPr>
        <sz val="10"/>
        <rFont val="Arial"/>
        <family val="2"/>
      </rPr>
      <t>_________________________________</t>
    </r>
  </si>
  <si>
    <t xml:space="preserve">плата за негативное воздействие на окружающую среду </t>
  </si>
  <si>
    <t>пени по налогам и сборам</t>
  </si>
  <si>
    <t>4. Расчеты (обоснования) расходов на закупку товаров, работ, услуг</t>
  </si>
  <si>
    <r>
      <t>Код видов расходов_____________</t>
    </r>
    <r>
      <rPr>
        <u val="single"/>
        <sz val="11"/>
        <color indexed="8"/>
        <rFont val="Calibri"/>
        <family val="2"/>
      </rPr>
      <t>_244_</t>
    </r>
    <r>
      <rPr>
        <sz val="10"/>
        <rFont val="Arial"/>
        <family val="2"/>
      </rPr>
      <t>_______________________________</t>
    </r>
  </si>
  <si>
    <r>
      <t>Источник финансового обеспечения___________</t>
    </r>
    <r>
      <rPr>
        <u val="single"/>
        <sz val="11"/>
        <color indexed="8"/>
        <rFont val="Calibri"/>
        <family val="2"/>
      </rPr>
      <t>4_</t>
    </r>
    <r>
      <rPr>
        <sz val="10"/>
        <rFont val="Arial"/>
        <family val="2"/>
      </rPr>
      <t>_______________________</t>
    </r>
  </si>
  <si>
    <t>4.1.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</si>
  <si>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</si>
  <si>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</si>
  <si>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</si>
  <si>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плата за номер</t>
  </si>
  <si>
    <t>интернет</t>
  </si>
  <si>
    <t>4.2. Расчет (обоснование) расходов на оплату транспортных услуг</t>
  </si>
  <si>
    <t>Количество услуг перевозки</t>
  </si>
  <si>
    <t>Цена услуги перевозки, руб.</t>
  </si>
  <si>
    <t>Сумма, руб. (гр.3хгр.4)</t>
  </si>
  <si>
    <t>Плата за перевозку (доставку)</t>
  </si>
  <si>
    <t xml:space="preserve">Итого: </t>
  </si>
  <si>
    <t>4.3. Расчет (обоснование) расходов на оплату коммунальных услуг</t>
  </si>
  <si>
    <t>Фактический размер потребления ресурсов за предыдущий год</t>
  </si>
  <si>
    <t>Планируемый размер потребления ресурсов за текущий  финансовый год</t>
  </si>
  <si>
    <t xml:space="preserve">Тариф (с учетом НДС), руб. </t>
  </si>
  <si>
    <t>Индексация %</t>
  </si>
  <si>
    <t>Сумма, руб (гр.4хгр.5хгрю6)</t>
  </si>
  <si>
    <t>водоснабжение</t>
  </si>
  <si>
    <t>водоотведение</t>
  </si>
  <si>
    <t>откачка</t>
  </si>
  <si>
    <t>теплоснабжение</t>
  </si>
  <si>
    <t>энергоснабжение</t>
  </si>
  <si>
    <t>4.4. Расчет (обоснование) расходов на оплату аренды имщества</t>
  </si>
  <si>
    <t>Наименование имущества</t>
  </si>
  <si>
    <t>Единица измерения</t>
  </si>
  <si>
    <t>Количество арендуемого имущества за предыдущий год</t>
  </si>
  <si>
    <t>Количество арендуемого имущества за текущий финансовый год</t>
  </si>
  <si>
    <t>Ставка арендной платы</t>
  </si>
  <si>
    <t>Стоимость с учетом НДС, руб.</t>
  </si>
  <si>
    <t>4.5. Расчет (обоснование) расходов на оплату работ, услуг</t>
  </si>
  <si>
    <t xml:space="preserve"> по содержанию имущества</t>
  </si>
  <si>
    <t>объект</t>
  </si>
  <si>
    <t>Цена 1 работы (услуги)</t>
  </si>
  <si>
    <t>Количество работ (услуг)</t>
  </si>
  <si>
    <t>Стоимость работ, (услуг), руб. (гр.4хгр.5)</t>
  </si>
  <si>
    <t>содержание объектов недвижимого имущества в чистоте</t>
  </si>
  <si>
    <t>в том числе:                        дезинфекция, дезинсекция, дератизация</t>
  </si>
  <si>
    <t>МБОУ</t>
  </si>
  <si>
    <t>Ремонт (текущий и капетальный) имущества</t>
  </si>
  <si>
    <t>Противопажарные мероприятия, связанные с содержанием имущества</t>
  </si>
  <si>
    <t>в том числе:                        техническое обслуживание пожарной сигнализации</t>
  </si>
  <si>
    <t>техническое обслуживание энергетического оборудования</t>
  </si>
  <si>
    <t>техническое обслуживание системы видеонаблюдения</t>
  </si>
  <si>
    <t>техническое обслуживание комплекса средств охраны</t>
  </si>
  <si>
    <t>техническое обслуживание передающего оборудования Стрелец-мониторинг</t>
  </si>
  <si>
    <t>обслуживание оргтехники</t>
  </si>
  <si>
    <t>проведение технического осмотра транспортного средств</t>
  </si>
  <si>
    <t>4.6. Расчет (обоснование) расходов на оплату прочих  работ, услуг</t>
  </si>
  <si>
    <t>Стоимость услуги руб. (гр.3хгр.4)</t>
  </si>
  <si>
    <t>оплата услуг на страхование гражданской ответственности владельцев транспортных средств</t>
  </si>
  <si>
    <t>оплата информационно-вычислительных и информационно-правовых услуг</t>
  </si>
  <si>
    <t>в том числе:                          приобретение (обновление) программного обеспечения</t>
  </si>
  <si>
    <t>техническое сопровождение системы защиты информации</t>
  </si>
  <si>
    <t>информационно-техническое сопровождение программных продуктов</t>
  </si>
  <si>
    <t>абонентское обслуживание системы спутникового оборудования</t>
  </si>
  <si>
    <t>Обучение на курсах</t>
  </si>
  <si>
    <t>обучение водителей</t>
  </si>
  <si>
    <t>медицинское осведетельствование водителей</t>
  </si>
  <si>
    <t>аттестаты+обложки</t>
  </si>
  <si>
    <t>информационные услуги</t>
  </si>
  <si>
    <t>медосмотр сотрудников</t>
  </si>
  <si>
    <t>4.7. Расчет (обоснование) расходов на приобретение основных средств</t>
  </si>
  <si>
    <t>количество</t>
  </si>
  <si>
    <t>Средняя стоимость, руб.</t>
  </si>
  <si>
    <t>Сумма,  руб. (гр.3хгр.4)</t>
  </si>
  <si>
    <t>учебники</t>
  </si>
  <si>
    <t>4.7. Расчет (обоснование) расходов на приобретение материальных запасов</t>
  </si>
  <si>
    <t>продукты питание</t>
  </si>
  <si>
    <t>ГСМ</t>
  </si>
  <si>
    <t>прочие материальные запасы</t>
  </si>
  <si>
    <t>4. Расчеты (обоснования) расходы на закупку товаров, работ, услуг</t>
  </si>
  <si>
    <r>
      <t>Код видов расходов_________</t>
    </r>
    <r>
      <rPr>
        <u val="single"/>
        <sz val="11"/>
        <color indexed="8"/>
        <rFont val="Calibri"/>
        <family val="2"/>
      </rPr>
      <t>_244__</t>
    </r>
    <r>
      <rPr>
        <sz val="10"/>
        <rFont val="Arial"/>
        <family val="2"/>
      </rPr>
      <t>_____________</t>
    </r>
  </si>
  <si>
    <r>
      <t>Источник финансового обеспечения_______</t>
    </r>
    <r>
      <rPr>
        <u val="single"/>
        <sz val="11"/>
        <color indexed="8"/>
        <rFont val="Calibri"/>
        <family val="2"/>
      </rPr>
      <t>2__</t>
    </r>
    <r>
      <rPr>
        <sz val="10"/>
        <rFont val="Arial"/>
        <family val="2"/>
      </rPr>
      <t>__________________________</t>
    </r>
  </si>
  <si>
    <r>
      <t>Источник финансового обеспечения_______</t>
    </r>
    <r>
      <rPr>
        <u val="single"/>
        <sz val="11"/>
        <color indexed="8"/>
        <rFont val="Calibri"/>
        <family val="2"/>
      </rPr>
      <t>5_</t>
    </r>
    <r>
      <rPr>
        <sz val="10"/>
        <rFont val="Arial"/>
        <family val="2"/>
      </rPr>
      <t>__________________________</t>
    </r>
  </si>
  <si>
    <t>педагогический персонал</t>
  </si>
  <si>
    <r>
      <t>Источник финансового обеспечения_______</t>
    </r>
    <r>
      <rPr>
        <u val="single"/>
        <sz val="11"/>
        <color indexed="8"/>
        <rFont val="Calibri"/>
        <family val="2"/>
      </rPr>
      <t>5__</t>
    </r>
    <r>
      <rPr>
        <sz val="10"/>
        <rFont val="Arial"/>
        <family val="2"/>
      </rPr>
      <t>__________________________</t>
    </r>
  </si>
  <si>
    <r>
      <t>Код видов расходов_______________</t>
    </r>
    <r>
      <rPr>
        <u val="single"/>
        <sz val="11"/>
        <color indexed="8"/>
        <rFont val="Calibri"/>
        <family val="2"/>
      </rPr>
      <t>340_</t>
    </r>
    <r>
      <rPr>
        <sz val="10"/>
        <rFont val="Arial"/>
        <family val="2"/>
      </rPr>
      <t>_________________________________</t>
    </r>
  </si>
  <si>
    <r>
      <t>Источник финансового обеспечения___________</t>
    </r>
    <r>
      <rPr>
        <u val="single"/>
        <sz val="11"/>
        <color indexed="8"/>
        <rFont val="Calibri"/>
        <family val="2"/>
      </rPr>
      <t>_5____</t>
    </r>
    <r>
      <rPr>
        <sz val="10"/>
        <rFont val="Arial"/>
        <family val="2"/>
      </rPr>
      <t>___________________</t>
    </r>
  </si>
  <si>
    <t>выплата стипендий учащимся, студентам, аспирантам,ученым</t>
  </si>
  <si>
    <r>
      <t>Код видов расходов______________244</t>
    </r>
    <r>
      <rPr>
        <sz val="10"/>
        <rFont val="Arial"/>
        <family val="2"/>
      </rPr>
      <t>_________________________________</t>
    </r>
  </si>
  <si>
    <t>приобретение основных средств</t>
  </si>
  <si>
    <t>4.8. Расчет (обоснование) расходов на приобретение материальных запасов</t>
  </si>
  <si>
    <t xml:space="preserve">костюмы </t>
  </si>
  <si>
    <t xml:space="preserve">                 на 2018 г.</t>
  </si>
  <si>
    <t>"____" ____________ 20_____ г.</t>
  </si>
  <si>
    <t>на 2018  г. очередной финансовый год</t>
  </si>
  <si>
    <t>на 2019 г. 1-ый год планового периода</t>
  </si>
  <si>
    <t>на 2020 г. 2-ой год планового периода</t>
  </si>
  <si>
    <t>на 2018 г. очередной финансовый год</t>
  </si>
  <si>
    <t>на 20__ г. очередной финансовый год</t>
  </si>
  <si>
    <t>на 20__ г. 1-ый год планового периода</t>
  </si>
  <si>
    <t>на 20__ г. 2-ой год планового периода</t>
  </si>
  <si>
    <t>Текущий 2018 год</t>
  </si>
  <si>
    <t>Плановый период 2019  год</t>
  </si>
  <si>
    <t>Плановый период 2020 год</t>
  </si>
  <si>
    <t xml:space="preserve">         Показатели по поступлениям и выплатам учреждения на  2018 г. и на плановый период 2019 и 2020 годов</t>
  </si>
  <si>
    <t>на " 01" января 2018 г.</t>
  </si>
  <si>
    <t>от "____"_________ 20_____ г.</t>
  </si>
  <si>
    <t xml:space="preserve"> НА 2018 ГОД И НА ПЛАНОВЫЙ ПЕРИОД 2019 И 2020 ГОДОВ</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</si>
</sst>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80">
    <font>
      <sz val="10"/>
      <name val="Arial"/>
      <family val="2"/>
    </font>
    <font>
      <sz val="11"/>
      <color indexed="8"/>
      <name val="Calibri"/>
      <family val="2"/>
    </font>
    <font>
      <sz val="14"/>
      <color indexed="8"/>
      <name val="Times New Roman"/>
      <family val="1"/>
    </font>
    <font>
      <sz val="12"/>
      <color indexed="8"/>
      <name val="Times New Roman"/>
      <family val="1"/>
    </font>
    <font>
      <sz val="20"/>
      <color indexed="8"/>
      <name val="Times New Roman"/>
      <family val="1"/>
    </font>
    <font>
      <sz val="17"/>
      <color indexed="8"/>
      <name val="Calibri"/>
      <family val="2"/>
    </font>
    <font>
      <sz val="17"/>
      <color indexed="8"/>
      <name val="Times New Roman"/>
      <family val="1"/>
    </font>
    <font>
      <b/>
      <sz val="17"/>
      <color indexed="8"/>
      <name val="Times New Roman"/>
      <family val="1"/>
    </font>
    <font>
      <sz val="10"/>
      <color indexed="8"/>
      <name val="Times New Roman"/>
      <family val="1"/>
    </font>
    <font>
      <b/>
      <sz val="12"/>
      <color indexed="8"/>
      <name val="Times New Roman"/>
      <family val="1"/>
    </font>
    <font>
      <b/>
      <sz val="14"/>
      <color indexed="8"/>
      <name val="Times New Roman"/>
      <family val="1"/>
    </font>
    <font>
      <sz val="16"/>
      <color indexed="8"/>
      <name val="Times New Roman"/>
      <family val="1"/>
    </font>
    <font>
      <b/>
      <sz val="16"/>
      <color indexed="8"/>
      <name val="Times New Roman"/>
      <family val="1"/>
    </font>
    <font>
      <sz val="12"/>
      <name val="Times New Roman"/>
      <family val="1"/>
    </font>
    <font>
      <u val="single"/>
      <sz val="11"/>
      <color indexed="12"/>
      <name val="Calibri"/>
      <family val="2"/>
    </font>
    <font>
      <u val="single"/>
      <sz val="12"/>
      <color indexed="12"/>
      <name val="Times New Roman"/>
      <family val="1"/>
    </font>
    <font>
      <b/>
      <i/>
      <sz val="12"/>
      <color indexed="8"/>
      <name val="Times New Roman"/>
      <family val="1"/>
    </font>
    <font>
      <i/>
      <sz val="12"/>
      <color indexed="8"/>
      <name val="Times New Roman"/>
      <family val="1"/>
    </font>
    <font>
      <b/>
      <sz val="12"/>
      <name val="Times New Roman"/>
      <family val="1"/>
    </font>
    <font>
      <sz val="12"/>
      <color indexed="8"/>
      <name val="Calibri"/>
      <family val="2"/>
    </font>
    <font>
      <b/>
      <sz val="10"/>
      <color indexed="8"/>
      <name val="Times New Roman"/>
      <family val="1"/>
    </font>
    <font>
      <sz val="9"/>
      <color indexed="8"/>
      <name val="Times New Roman"/>
      <family val="1"/>
    </font>
    <font>
      <sz val="12"/>
      <color indexed="10"/>
      <name val="Times New Roman"/>
      <family val="1"/>
    </font>
    <font>
      <b/>
      <sz val="12"/>
      <color indexed="10"/>
      <name val="Times New Roman"/>
      <family val="1"/>
    </font>
    <font>
      <b/>
      <i/>
      <sz val="12"/>
      <name val="Times New Roman"/>
      <family val="1"/>
    </font>
    <font>
      <sz val="11"/>
      <color indexed="8"/>
      <name val="Times New Roman"/>
      <family val="1"/>
    </font>
    <font>
      <b/>
      <sz val="11"/>
      <color indexed="8"/>
      <name val="Times New Roman"/>
      <family val="1"/>
    </font>
    <font>
      <sz val="11"/>
      <color indexed="12"/>
      <name val="Times New Roman"/>
      <family val="1"/>
    </font>
    <font>
      <sz val="8"/>
      <color indexed="8"/>
      <name val="Times New Roman"/>
      <family val="1"/>
    </font>
    <font>
      <u val="single"/>
      <sz val="12"/>
      <color indexed="8"/>
      <name val="Calibri"/>
      <family val="2"/>
    </font>
    <font>
      <i/>
      <sz val="9"/>
      <color indexed="8"/>
      <name val="Calibri"/>
      <family val="2"/>
    </font>
    <font>
      <b/>
      <u val="single"/>
      <sz val="10"/>
      <color indexed="8"/>
      <name val="Calibri"/>
      <family val="2"/>
    </font>
    <font>
      <sz val="7"/>
      <color indexed="8"/>
      <name val="Times New Roman"/>
      <family val="1"/>
    </font>
    <font>
      <u val="single"/>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sz val="8"/>
      <color indexed="8"/>
      <name val="Calibri"/>
      <family val="2"/>
    </font>
    <font>
      <u val="single"/>
      <sz val="9"/>
      <color indexed="8"/>
      <name val="Calibri"/>
      <family val="2"/>
    </font>
    <font>
      <i/>
      <u val="single"/>
      <sz val="9"/>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9"/>
      <color theme="1"/>
      <name val="Calibri"/>
      <family val="2"/>
    </font>
    <font>
      <sz val="12"/>
      <color theme="1"/>
      <name val="Calibri"/>
      <family val="2"/>
    </font>
    <font>
      <sz val="8"/>
      <color theme="1"/>
      <name val="Calibri"/>
      <family val="2"/>
    </font>
    <font>
      <u val="single"/>
      <sz val="12"/>
      <color theme="1"/>
      <name val="Calibri"/>
      <family val="2"/>
    </font>
    <font>
      <u val="single"/>
      <sz val="9"/>
      <color theme="1"/>
      <name val="Calibri"/>
      <family val="2"/>
    </font>
    <font>
      <i/>
      <u val="single"/>
      <sz val="9"/>
      <color theme="1"/>
      <name val="Calibri"/>
      <family val="2"/>
    </font>
    <font>
      <i/>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medium"/>
      <right style="medium"/>
      <top/>
      <bottom style="medium"/>
    </border>
    <border>
      <left/>
      <right style="medium"/>
      <top/>
      <bottom style="medium"/>
    </border>
    <border>
      <left/>
      <right style="medium"/>
      <top/>
      <bottom/>
    </border>
    <border>
      <left style="medium"/>
      <right style="medium"/>
      <top style="medium"/>
      <bottom style="medium"/>
    </border>
    <border>
      <left/>
      <right style="medium"/>
      <top style="medium"/>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hair">
        <color indexed="8"/>
      </bottom>
    </border>
    <border>
      <left style="medium"/>
      <right style="medium"/>
      <top style="medium"/>
      <bottom/>
    </border>
    <border>
      <left/>
      <right/>
      <top/>
      <bottom style="medium"/>
    </border>
    <border>
      <left style="medium"/>
      <right style="medium"/>
      <top/>
      <bottom/>
    </border>
    <border>
      <left style="medium"/>
      <right/>
      <top style="medium"/>
      <bottom/>
    </border>
    <border>
      <left/>
      <right style="medium"/>
      <top style="medium"/>
      <bottom/>
    </border>
    <border>
      <left style="medium"/>
      <right/>
      <top/>
      <bottom style="medium"/>
    </border>
    <border>
      <left style="medium"/>
      <right/>
      <top style="medium"/>
      <bottom style="medium"/>
    </border>
    <border>
      <left/>
      <right/>
      <top style="medium"/>
      <bottom style="medium"/>
    </border>
    <border>
      <left/>
      <right/>
      <top style="medium"/>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1" fillId="0" borderId="0">
      <alignment/>
      <protection/>
    </xf>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14" fillId="0" borderId="0">
      <alignment/>
      <protection/>
    </xf>
    <xf numFmtId="44" fontId="0" fillId="0" borderId="0" applyFill="0" applyBorder="0" applyAlignment="0" applyProtection="0"/>
    <xf numFmtId="42" fontId="0" fillId="0" borderId="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71" fillId="32" borderId="0" applyNumberFormat="0" applyBorder="0" applyAlignment="0" applyProtection="0"/>
  </cellStyleXfs>
  <cellXfs count="318">
    <xf numFmtId="0" fontId="0" fillId="0" borderId="0" xfId="0" applyAlignment="1">
      <alignment/>
    </xf>
    <xf numFmtId="0" fontId="0" fillId="0" borderId="0" xfId="0" applyAlignment="1">
      <alignment horizontal="left" vertical="top"/>
    </xf>
    <xf numFmtId="0" fontId="2" fillId="33" borderId="0" xfId="33" applyFont="1" applyFill="1" applyAlignment="1">
      <alignment horizontal="left" vertical="top"/>
      <protection/>
    </xf>
    <xf numFmtId="0" fontId="2" fillId="0" borderId="0" xfId="33" applyFont="1" applyFill="1" applyAlignment="1">
      <alignment horizontal="left" vertical="top"/>
      <protection/>
    </xf>
    <xf numFmtId="0" fontId="2" fillId="0" borderId="0" xfId="33" applyFont="1" applyFill="1">
      <alignment/>
      <protection/>
    </xf>
    <xf numFmtId="0" fontId="3" fillId="0" borderId="0" xfId="33" applyFont="1" applyFill="1" applyAlignment="1">
      <alignment horizontal="center" vertical="top"/>
      <protection/>
    </xf>
    <xf numFmtId="4" fontId="3" fillId="0" borderId="0" xfId="33" applyNumberFormat="1" applyFont="1" applyFill="1" applyAlignment="1">
      <alignment horizontal="center" vertical="top"/>
      <protection/>
    </xf>
    <xf numFmtId="0" fontId="2" fillId="33" borderId="0" xfId="33" applyFont="1" applyFill="1">
      <alignment/>
      <protection/>
    </xf>
    <xf numFmtId="0" fontId="4" fillId="33" borderId="0" xfId="33" applyFont="1" applyFill="1" applyAlignment="1">
      <alignment/>
      <protection/>
    </xf>
    <xf numFmtId="0" fontId="5" fillId="33" borderId="0" xfId="33" applyFont="1" applyFill="1" applyAlignment="1">
      <alignment/>
      <protection/>
    </xf>
    <xf numFmtId="0" fontId="5" fillId="33" borderId="0" xfId="33" applyFont="1" applyFill="1" applyAlignment="1">
      <alignment horizontal="right"/>
      <protection/>
    </xf>
    <xf numFmtId="0" fontId="6" fillId="33" borderId="0" xfId="33" applyFont="1" applyFill="1" applyAlignment="1">
      <alignment horizontal="right"/>
      <protection/>
    </xf>
    <xf numFmtId="0" fontId="6" fillId="33" borderId="0" xfId="33" applyFont="1" applyFill="1" applyAlignment="1">
      <alignment/>
      <protection/>
    </xf>
    <xf numFmtId="0" fontId="7" fillId="33" borderId="0" xfId="33" applyFont="1" applyFill="1" applyAlignment="1">
      <alignment horizontal="right"/>
      <protection/>
    </xf>
    <xf numFmtId="0" fontId="6" fillId="33" borderId="0" xfId="33" applyFont="1" applyFill="1" applyAlignment="1">
      <alignment horizontal="right" vertical="top" wrapText="1"/>
      <protection/>
    </xf>
    <xf numFmtId="0" fontId="6" fillId="33" borderId="0" xfId="33" applyFont="1" applyFill="1" applyBorder="1" applyAlignment="1">
      <alignment horizontal="right" wrapText="1"/>
      <protection/>
    </xf>
    <xf numFmtId="0" fontId="8" fillId="33" borderId="0" xfId="33" applyFont="1" applyFill="1" applyAlignment="1">
      <alignment horizontal="left" vertical="top"/>
      <protection/>
    </xf>
    <xf numFmtId="0" fontId="8" fillId="0" borderId="0" xfId="33" applyFont="1" applyFill="1" applyAlignment="1">
      <alignment horizontal="left" vertical="top"/>
      <protection/>
    </xf>
    <xf numFmtId="0" fontId="8" fillId="0" borderId="0" xfId="33" applyFont="1" applyFill="1">
      <alignment/>
      <protection/>
    </xf>
    <xf numFmtId="0" fontId="8" fillId="0" borderId="0" xfId="33" applyFont="1" applyFill="1" applyAlignment="1">
      <alignment horizontal="center" vertical="top"/>
      <protection/>
    </xf>
    <xf numFmtId="4" fontId="8" fillId="0" borderId="0" xfId="33" applyNumberFormat="1" applyFont="1" applyFill="1" applyAlignment="1">
      <alignment horizontal="center" vertical="top"/>
      <protection/>
    </xf>
    <xf numFmtId="0" fontId="8" fillId="33" borderId="0" xfId="33" applyFont="1" applyFill="1">
      <alignment/>
      <protection/>
    </xf>
    <xf numFmtId="0" fontId="8" fillId="33" borderId="0" xfId="33" applyFont="1" applyFill="1" applyAlignment="1">
      <alignment/>
      <protection/>
    </xf>
    <xf numFmtId="0" fontId="8" fillId="33" borderId="0" xfId="33" applyFont="1" applyFill="1" applyAlignment="1">
      <alignment horizontal="right" vertical="top" wrapText="1"/>
      <protection/>
    </xf>
    <xf numFmtId="0" fontId="8" fillId="33" borderId="0" xfId="33" applyFont="1" applyFill="1" applyBorder="1" applyAlignment="1">
      <alignment horizontal="right" wrapText="1"/>
      <protection/>
    </xf>
    <xf numFmtId="0" fontId="0" fillId="0" borderId="0" xfId="0" applyFont="1" applyAlignment="1">
      <alignment/>
    </xf>
    <xf numFmtId="0" fontId="2" fillId="0" borderId="0" xfId="33" applyFont="1" applyFill="1" applyBorder="1" applyAlignment="1">
      <alignment horizontal="left" vertical="top"/>
      <protection/>
    </xf>
    <xf numFmtId="0" fontId="2" fillId="0" borderId="0" xfId="33" applyFont="1" applyFill="1" applyBorder="1" applyAlignment="1">
      <alignment/>
      <protection/>
    </xf>
    <xf numFmtId="0" fontId="3" fillId="0" borderId="0" xfId="33" applyFont="1" applyFill="1" applyBorder="1" applyAlignment="1">
      <alignment horizontal="center" vertical="top" wrapText="1"/>
      <protection/>
    </xf>
    <xf numFmtId="4" fontId="3" fillId="0" borderId="0" xfId="33" applyNumberFormat="1" applyFont="1" applyFill="1" applyBorder="1" applyAlignment="1">
      <alignment horizontal="center" vertical="top"/>
      <protection/>
    </xf>
    <xf numFmtId="0" fontId="2" fillId="33" borderId="0" xfId="33" applyFont="1" applyFill="1" applyBorder="1" applyAlignment="1">
      <alignment/>
      <protection/>
    </xf>
    <xf numFmtId="0" fontId="2" fillId="33" borderId="0" xfId="33" applyFont="1" applyFill="1" applyBorder="1" applyAlignment="1">
      <alignment horizontal="center" wrapText="1"/>
      <protection/>
    </xf>
    <xf numFmtId="0" fontId="2" fillId="33" borderId="0" xfId="33" applyFont="1" applyFill="1" applyBorder="1" applyAlignment="1">
      <alignment horizontal="right" wrapText="1"/>
      <protection/>
    </xf>
    <xf numFmtId="0" fontId="2" fillId="33" borderId="0" xfId="33" applyFont="1" applyFill="1" applyBorder="1" applyAlignment="1">
      <alignment horizontal="right"/>
      <protection/>
    </xf>
    <xf numFmtId="0" fontId="2" fillId="33" borderId="0" xfId="33" applyFont="1" applyFill="1" applyAlignment="1">
      <alignment horizontal="right"/>
      <protection/>
    </xf>
    <xf numFmtId="0" fontId="2" fillId="33" borderId="0" xfId="33" applyFont="1" applyFill="1" applyBorder="1" applyAlignment="1">
      <alignment horizontal="left" vertical="top"/>
      <protection/>
    </xf>
    <xf numFmtId="4" fontId="3" fillId="0" borderId="0" xfId="33" applyNumberFormat="1" applyFont="1" applyFill="1" applyBorder="1" applyAlignment="1">
      <alignment horizontal="center" vertical="top" wrapText="1"/>
      <protection/>
    </xf>
    <xf numFmtId="0" fontId="10" fillId="33" borderId="0" xfId="33" applyFont="1" applyFill="1" applyBorder="1" applyAlignment="1">
      <alignment horizontal="left"/>
      <protection/>
    </xf>
    <xf numFmtId="0" fontId="1" fillId="33" borderId="0" xfId="33" applyFill="1" applyBorder="1" applyAlignment="1">
      <alignment/>
      <protection/>
    </xf>
    <xf numFmtId="0" fontId="1" fillId="33" borderId="0" xfId="33" applyFill="1" applyBorder="1" applyAlignment="1">
      <alignment horizontal="right"/>
      <protection/>
    </xf>
    <xf numFmtId="0" fontId="1" fillId="33" borderId="10" xfId="33" applyFill="1" applyBorder="1" applyAlignment="1">
      <alignment horizontal="right"/>
      <protection/>
    </xf>
    <xf numFmtId="0" fontId="11" fillId="33" borderId="0" xfId="33" applyFont="1" applyFill="1" applyAlignment="1">
      <alignment horizontal="right"/>
      <protection/>
    </xf>
    <xf numFmtId="0" fontId="2" fillId="0" borderId="0" xfId="33" applyFont="1" applyFill="1" applyAlignment="1">
      <alignment/>
      <protection/>
    </xf>
    <xf numFmtId="0" fontId="2" fillId="33" borderId="0" xfId="33" applyFont="1" applyFill="1" applyAlignment="1">
      <alignment/>
      <protection/>
    </xf>
    <xf numFmtId="0" fontId="3" fillId="0" borderId="0" xfId="33" applyFont="1" applyFill="1" applyBorder="1" applyAlignment="1">
      <alignment horizontal="center" vertical="top"/>
      <protection/>
    </xf>
    <xf numFmtId="0" fontId="2" fillId="33" borderId="0" xfId="33" applyFont="1" applyFill="1" applyBorder="1" applyAlignment="1">
      <alignment horizontal="left"/>
      <protection/>
    </xf>
    <xf numFmtId="0" fontId="2" fillId="33" borderId="0" xfId="33" applyFont="1" applyFill="1" applyBorder="1" applyAlignment="1">
      <alignment horizontal="center"/>
      <protection/>
    </xf>
    <xf numFmtId="0" fontId="1" fillId="33" borderId="0" xfId="33" applyFill="1" applyAlignment="1">
      <alignment horizontal="left"/>
      <protection/>
    </xf>
    <xf numFmtId="0" fontId="2" fillId="0" borderId="0" xfId="33" applyFont="1" applyFill="1" applyBorder="1" applyAlignment="1">
      <alignment horizontal="center" vertical="top"/>
      <protection/>
    </xf>
    <xf numFmtId="0" fontId="2" fillId="33" borderId="0" xfId="33" applyFont="1" applyFill="1" applyBorder="1" applyAlignment="1">
      <alignment horizontal="center" vertical="top"/>
      <protection/>
    </xf>
    <xf numFmtId="0" fontId="2" fillId="33" borderId="0" xfId="33" applyFont="1" applyFill="1" applyBorder="1" applyAlignment="1">
      <alignment vertical="top"/>
      <protection/>
    </xf>
    <xf numFmtId="0" fontId="1" fillId="33" borderId="0" xfId="33" applyFill="1" applyBorder="1">
      <alignment/>
      <protection/>
    </xf>
    <xf numFmtId="0" fontId="1" fillId="33" borderId="0" xfId="33" applyFill="1" applyBorder="1" applyAlignment="1">
      <alignment horizontal="center"/>
      <protection/>
    </xf>
    <xf numFmtId="0" fontId="1" fillId="33" borderId="0" xfId="33" applyFill="1">
      <alignment/>
      <protection/>
    </xf>
    <xf numFmtId="0" fontId="1" fillId="33" borderId="0" xfId="33" applyFill="1" applyBorder="1" applyAlignment="1">
      <alignment horizontal="left"/>
      <protection/>
    </xf>
    <xf numFmtId="0" fontId="2" fillId="33" borderId="0" xfId="33" applyFont="1" applyFill="1" applyAlignment="1">
      <alignment horizontal="center"/>
      <protection/>
    </xf>
    <xf numFmtId="0" fontId="2" fillId="0" borderId="0" xfId="33" applyFont="1" applyFill="1" applyAlignment="1">
      <alignment horizontal="center" vertical="center"/>
      <protection/>
    </xf>
    <xf numFmtId="0" fontId="2" fillId="33" borderId="0" xfId="33" applyFont="1" applyFill="1" applyAlignment="1">
      <alignment horizontal="center" vertical="center"/>
      <protection/>
    </xf>
    <xf numFmtId="0" fontId="2" fillId="0" borderId="0" xfId="33" applyFont="1" applyFill="1" applyBorder="1" applyAlignment="1">
      <alignment horizontal="center"/>
      <protection/>
    </xf>
    <xf numFmtId="0" fontId="2" fillId="33" borderId="0" xfId="33" applyFont="1" applyFill="1" applyAlignment="1">
      <alignment horizontal="left"/>
      <protection/>
    </xf>
    <xf numFmtId="0" fontId="2" fillId="0" borderId="0" xfId="33" applyFont="1" applyFill="1" applyAlignment="1">
      <alignment horizontal="center"/>
      <protection/>
    </xf>
    <xf numFmtId="0" fontId="3" fillId="33" borderId="0" xfId="33" applyFont="1" applyFill="1" applyAlignment="1">
      <alignment horizontal="left" wrapText="1"/>
      <protection/>
    </xf>
    <xf numFmtId="0" fontId="3" fillId="0" borderId="0" xfId="33" applyFont="1" applyFill="1" applyAlignment="1">
      <alignment horizontal="left" wrapText="1"/>
      <protection/>
    </xf>
    <xf numFmtId="0" fontId="3" fillId="0" borderId="0" xfId="33" applyFont="1" applyFill="1" applyAlignment="1">
      <alignment horizontal="center"/>
      <protection/>
    </xf>
    <xf numFmtId="0" fontId="3" fillId="0" borderId="0" xfId="33" applyFont="1" applyFill="1" applyAlignment="1">
      <alignment horizontal="center" vertical="top"/>
      <protection/>
    </xf>
    <xf numFmtId="4" fontId="3" fillId="0" borderId="0" xfId="33" applyNumberFormat="1" applyFont="1" applyFill="1" applyBorder="1" applyAlignment="1">
      <alignment horizontal="center" vertical="top"/>
      <protection/>
    </xf>
    <xf numFmtId="0" fontId="3" fillId="33" borderId="0" xfId="33" applyFont="1" applyFill="1" applyBorder="1" applyAlignment="1">
      <alignment horizontal="center" vertical="top"/>
      <protection/>
    </xf>
    <xf numFmtId="0" fontId="3" fillId="33" borderId="0" xfId="33" applyFont="1" applyFill="1" applyBorder="1" applyAlignment="1">
      <alignment horizontal="center"/>
      <protection/>
    </xf>
    <xf numFmtId="0" fontId="3" fillId="33" borderId="0" xfId="33" applyFont="1" applyFill="1" applyBorder="1" applyAlignment="1">
      <alignment/>
      <protection/>
    </xf>
    <xf numFmtId="0" fontId="3" fillId="33" borderId="0" xfId="33" applyFont="1" applyFill="1" applyAlignment="1">
      <alignment horizontal="left"/>
      <protection/>
    </xf>
    <xf numFmtId="0" fontId="3" fillId="33" borderId="0" xfId="33" applyFont="1" applyFill="1" applyAlignment="1">
      <alignment horizontal="left" vertical="center" wrapText="1"/>
      <protection/>
    </xf>
    <xf numFmtId="0" fontId="3" fillId="0" borderId="0" xfId="33" applyFont="1" applyFill="1" applyAlignment="1">
      <alignment horizontal="left" vertical="center" wrapText="1"/>
      <protection/>
    </xf>
    <xf numFmtId="0" fontId="3" fillId="0" borderId="0" xfId="33" applyFont="1" applyFill="1" applyAlignment="1">
      <alignment horizontal="center" vertical="top" wrapText="1"/>
      <protection/>
    </xf>
    <xf numFmtId="4" fontId="3" fillId="0" borderId="0" xfId="33" applyNumberFormat="1" applyFont="1" applyFill="1" applyAlignment="1">
      <alignment horizontal="center" vertical="top" wrapText="1"/>
      <protection/>
    </xf>
    <xf numFmtId="0" fontId="15" fillId="33" borderId="0" xfId="43" applyNumberFormat="1" applyFont="1" applyFill="1" applyBorder="1" applyAlignment="1" applyProtection="1">
      <alignment horizontal="left" vertical="center"/>
      <protection/>
    </xf>
    <xf numFmtId="0" fontId="3" fillId="33" borderId="0" xfId="33" applyFont="1" applyFill="1">
      <alignment/>
      <protection/>
    </xf>
    <xf numFmtId="0" fontId="17" fillId="33" borderId="0" xfId="33" applyFont="1" applyFill="1" applyAlignment="1">
      <alignment horizontal="left" vertical="center"/>
      <protection/>
    </xf>
    <xf numFmtId="0" fontId="17" fillId="33" borderId="0" xfId="33" applyFont="1" applyFill="1">
      <alignment/>
      <protection/>
    </xf>
    <xf numFmtId="0" fontId="3" fillId="33" borderId="0" xfId="33" applyFont="1" applyFill="1" applyBorder="1" applyAlignment="1">
      <alignment horizontal="left" vertical="top" wrapText="1"/>
      <protection/>
    </xf>
    <xf numFmtId="0" fontId="3" fillId="33" borderId="0" xfId="33" applyFont="1" applyFill="1" applyAlignment="1">
      <alignment horizontal="left" vertical="center"/>
      <protection/>
    </xf>
    <xf numFmtId="0" fontId="3" fillId="0" borderId="0" xfId="33" applyFont="1" applyFill="1" applyAlignment="1">
      <alignment vertical="top" wrapText="1"/>
      <protection/>
    </xf>
    <xf numFmtId="4" fontId="3" fillId="0" borderId="0" xfId="33" applyNumberFormat="1" applyFont="1" applyFill="1" applyAlignment="1">
      <alignment vertical="top" wrapText="1"/>
      <protection/>
    </xf>
    <xf numFmtId="0" fontId="3" fillId="33" borderId="0" xfId="33" applyFont="1" applyFill="1" applyAlignment="1">
      <alignment vertical="top" wrapText="1"/>
      <protection/>
    </xf>
    <xf numFmtId="0" fontId="3" fillId="0" borderId="0" xfId="33" applyFont="1" applyFill="1" applyAlignment="1">
      <alignment horizontal="left" vertical="center"/>
      <protection/>
    </xf>
    <xf numFmtId="4" fontId="3" fillId="0" borderId="0" xfId="33" applyNumberFormat="1" applyFont="1" applyFill="1" applyAlignment="1">
      <alignment horizontal="center" vertical="top"/>
      <protection/>
    </xf>
    <xf numFmtId="0" fontId="16" fillId="33" borderId="0" xfId="33" applyFont="1" applyFill="1" applyAlignment="1">
      <alignment vertical="center"/>
      <protection/>
    </xf>
    <xf numFmtId="0" fontId="17" fillId="33" borderId="0" xfId="33" applyFont="1" applyFill="1" applyAlignment="1">
      <alignment vertical="center"/>
      <protection/>
    </xf>
    <xf numFmtId="0" fontId="17" fillId="0" borderId="0" xfId="33" applyFont="1" applyFill="1" applyAlignment="1">
      <alignment vertical="center"/>
      <protection/>
    </xf>
    <xf numFmtId="0" fontId="17" fillId="0" borderId="0" xfId="33" applyFont="1" applyFill="1" applyAlignment="1">
      <alignment horizontal="center" vertical="top"/>
      <protection/>
    </xf>
    <xf numFmtId="4" fontId="17" fillId="0" borderId="0" xfId="33" applyNumberFormat="1" applyFont="1" applyFill="1" applyAlignment="1">
      <alignment horizontal="center" vertical="top"/>
      <protection/>
    </xf>
    <xf numFmtId="0" fontId="3" fillId="33" borderId="0" xfId="33" applyFont="1" applyFill="1" applyAlignment="1">
      <alignment horizontal="justify"/>
      <protection/>
    </xf>
    <xf numFmtId="0" fontId="3" fillId="0" borderId="0" xfId="33" applyFont="1" applyFill="1">
      <alignment/>
      <protection/>
    </xf>
    <xf numFmtId="0" fontId="3" fillId="0" borderId="0" xfId="33" applyFont="1" applyFill="1" applyBorder="1" applyAlignment="1">
      <alignment horizontal="center"/>
      <protection/>
    </xf>
    <xf numFmtId="0" fontId="3" fillId="0" borderId="0" xfId="33" applyFont="1" applyFill="1" applyBorder="1" applyAlignment="1">
      <alignment horizontal="center" vertical="top"/>
      <protection/>
    </xf>
    <xf numFmtId="49" fontId="13" fillId="33" borderId="0" xfId="33" applyNumberFormat="1" applyFont="1" applyFill="1" applyBorder="1" applyProtection="1">
      <alignment/>
      <protection/>
    </xf>
    <xf numFmtId="0" fontId="3" fillId="33" borderId="0" xfId="33" applyFont="1" applyFill="1" applyBorder="1">
      <alignment/>
      <protection/>
    </xf>
    <xf numFmtId="164" fontId="3" fillId="33" borderId="0" xfId="33" applyNumberFormat="1" applyFont="1" applyFill="1" applyBorder="1" applyAlignment="1">
      <alignment horizontal="center"/>
      <protection/>
    </xf>
    <xf numFmtId="164" fontId="2" fillId="33" borderId="0" xfId="33" applyNumberFormat="1" applyFont="1" applyFill="1" applyBorder="1" applyAlignment="1">
      <alignment horizontal="center"/>
      <protection/>
    </xf>
    <xf numFmtId="0" fontId="2" fillId="33" borderId="0" xfId="33" applyFont="1" applyFill="1" applyBorder="1">
      <alignment/>
      <protection/>
    </xf>
    <xf numFmtId="4" fontId="2" fillId="33" borderId="0" xfId="33" applyNumberFormat="1" applyFont="1" applyFill="1" applyBorder="1">
      <alignment/>
      <protection/>
    </xf>
    <xf numFmtId="0" fontId="19" fillId="33" borderId="0" xfId="33" applyFont="1" applyFill="1">
      <alignment/>
      <protection/>
    </xf>
    <xf numFmtId="0" fontId="8" fillId="33" borderId="11" xfId="33" applyFont="1" applyFill="1" applyBorder="1" applyAlignment="1">
      <alignment horizontal="center" vertical="top" wrapText="1"/>
      <protection/>
    </xf>
    <xf numFmtId="0" fontId="3" fillId="0" borderId="11" xfId="33" applyFont="1" applyFill="1" applyBorder="1" applyAlignment="1">
      <alignment horizontal="center" vertical="top" wrapText="1"/>
      <protection/>
    </xf>
    <xf numFmtId="4" fontId="3" fillId="0" borderId="11" xfId="33" applyNumberFormat="1" applyFont="1" applyFill="1" applyBorder="1" applyAlignment="1">
      <alignment horizontal="center" vertical="top" wrapText="1"/>
      <protection/>
    </xf>
    <xf numFmtId="4" fontId="8" fillId="33" borderId="11" xfId="33" applyNumberFormat="1" applyFont="1" applyFill="1" applyBorder="1" applyAlignment="1">
      <alignment horizontal="center" vertical="top" wrapText="1"/>
      <protection/>
    </xf>
    <xf numFmtId="0" fontId="21" fillId="33" borderId="11" xfId="33" applyFont="1" applyFill="1" applyBorder="1" applyAlignment="1">
      <alignment horizontal="center" vertical="top" wrapText="1"/>
      <protection/>
    </xf>
    <xf numFmtId="0" fontId="21" fillId="0" borderId="11" xfId="33" applyFont="1" applyFill="1" applyBorder="1" applyAlignment="1">
      <alignment horizontal="center" vertical="top" wrapText="1"/>
      <protection/>
    </xf>
    <xf numFmtId="1" fontId="3" fillId="0" borderId="11" xfId="33" applyNumberFormat="1" applyFont="1" applyFill="1" applyBorder="1" applyAlignment="1">
      <alignment horizontal="center" vertical="top" wrapText="1"/>
      <protection/>
    </xf>
    <xf numFmtId="4" fontId="21" fillId="33" borderId="11" xfId="33" applyNumberFormat="1" applyFont="1" applyFill="1" applyBorder="1" applyAlignment="1">
      <alignment horizontal="center" vertical="top" wrapText="1"/>
      <protection/>
    </xf>
    <xf numFmtId="1" fontId="21" fillId="33" borderId="11" xfId="33" applyNumberFormat="1" applyFont="1" applyFill="1" applyBorder="1" applyAlignment="1">
      <alignment horizontal="center" vertical="top" wrapText="1"/>
      <protection/>
    </xf>
    <xf numFmtId="0" fontId="9" fillId="33" borderId="11" xfId="33" applyFont="1" applyFill="1" applyBorder="1" applyAlignment="1">
      <alignment horizontal="left" vertical="top" wrapText="1"/>
      <protection/>
    </xf>
    <xf numFmtId="0" fontId="9" fillId="33" borderId="11" xfId="33" applyFont="1" applyFill="1" applyBorder="1" applyAlignment="1">
      <alignment horizontal="center" vertical="top" wrapText="1"/>
      <protection/>
    </xf>
    <xf numFmtId="0" fontId="9" fillId="33" borderId="12" xfId="33" applyFont="1" applyFill="1" applyBorder="1" applyAlignment="1">
      <alignment horizontal="center" vertical="top" wrapText="1"/>
      <protection/>
    </xf>
    <xf numFmtId="4" fontId="9" fillId="0" borderId="11" xfId="33" applyNumberFormat="1" applyFont="1" applyFill="1" applyBorder="1" applyAlignment="1">
      <alignment horizontal="center" vertical="top" wrapText="1"/>
      <protection/>
    </xf>
    <xf numFmtId="4" fontId="9" fillId="33" borderId="11" xfId="33" applyNumberFormat="1" applyFont="1" applyFill="1" applyBorder="1" applyAlignment="1">
      <alignment horizontal="center" vertical="top" wrapText="1"/>
      <protection/>
    </xf>
    <xf numFmtId="0" fontId="3" fillId="33" borderId="11" xfId="33" applyFont="1" applyFill="1" applyBorder="1" applyAlignment="1">
      <alignment horizontal="left" vertical="top" wrapText="1"/>
      <protection/>
    </xf>
    <xf numFmtId="0" fontId="3" fillId="33" borderId="11" xfId="33" applyFont="1" applyFill="1" applyBorder="1" applyAlignment="1">
      <alignment horizontal="center" vertical="top" wrapText="1"/>
      <protection/>
    </xf>
    <xf numFmtId="0" fontId="3" fillId="33" borderId="12" xfId="33" applyFont="1" applyFill="1" applyBorder="1" applyAlignment="1">
      <alignment horizontal="center" vertical="top" wrapText="1"/>
      <protection/>
    </xf>
    <xf numFmtId="4" fontId="3" fillId="33" borderId="11" xfId="33" applyNumberFormat="1" applyFont="1" applyFill="1" applyBorder="1" applyAlignment="1">
      <alignment horizontal="center" vertical="top" wrapText="1"/>
      <protection/>
    </xf>
    <xf numFmtId="0" fontId="3" fillId="33" borderId="11" xfId="33" applyFont="1" applyFill="1" applyBorder="1" applyAlignment="1">
      <alignment horizontal="right" vertical="top" wrapText="1"/>
      <protection/>
    </xf>
    <xf numFmtId="0" fontId="13" fillId="33" borderId="11" xfId="33" applyFont="1" applyFill="1" applyBorder="1" applyAlignment="1">
      <alignment horizontal="right" vertical="top" wrapText="1"/>
      <protection/>
    </xf>
    <xf numFmtId="0" fontId="13" fillId="33" borderId="11" xfId="33" applyFont="1" applyFill="1" applyBorder="1" applyAlignment="1">
      <alignment horizontal="center" vertical="top" wrapText="1"/>
      <protection/>
    </xf>
    <xf numFmtId="0" fontId="22" fillId="33" borderId="11" xfId="33" applyFont="1" applyFill="1" applyBorder="1" applyAlignment="1">
      <alignment horizontal="right" vertical="top" wrapText="1"/>
      <protection/>
    </xf>
    <xf numFmtId="0" fontId="22" fillId="33" borderId="11" xfId="33" applyFont="1" applyFill="1" applyBorder="1" applyAlignment="1">
      <alignment horizontal="center" vertical="top" wrapText="1"/>
      <protection/>
    </xf>
    <xf numFmtId="0" fontId="22" fillId="33" borderId="12" xfId="33" applyFont="1" applyFill="1" applyBorder="1" applyAlignment="1">
      <alignment horizontal="center" vertical="top" wrapText="1"/>
      <protection/>
    </xf>
    <xf numFmtId="4" fontId="23" fillId="0" borderId="11" xfId="33" applyNumberFormat="1" applyFont="1" applyFill="1" applyBorder="1" applyAlignment="1">
      <alignment horizontal="center" vertical="top" wrapText="1"/>
      <protection/>
    </xf>
    <xf numFmtId="4" fontId="22" fillId="0" borderId="11" xfId="33" applyNumberFormat="1" applyFont="1" applyFill="1" applyBorder="1" applyAlignment="1">
      <alignment horizontal="center" vertical="top" wrapText="1"/>
      <protection/>
    </xf>
    <xf numFmtId="4" fontId="23" fillId="33" borderId="11" xfId="33" applyNumberFormat="1" applyFont="1" applyFill="1" applyBorder="1" applyAlignment="1">
      <alignment horizontal="center" vertical="top" wrapText="1"/>
      <protection/>
    </xf>
    <xf numFmtId="4" fontId="22" fillId="33" borderId="11" xfId="33" applyNumberFormat="1" applyFont="1" applyFill="1" applyBorder="1" applyAlignment="1">
      <alignment horizontal="center" vertical="top" wrapText="1"/>
      <protection/>
    </xf>
    <xf numFmtId="0" fontId="16" fillId="33" borderId="11" xfId="33" applyFont="1" applyFill="1" applyBorder="1" applyAlignment="1">
      <alignment horizontal="left" vertical="top" wrapText="1"/>
      <protection/>
    </xf>
    <xf numFmtId="0" fontId="16" fillId="33" borderId="11" xfId="33" applyFont="1" applyFill="1" applyBorder="1" applyAlignment="1">
      <alignment horizontal="center" vertical="top" wrapText="1"/>
      <protection/>
    </xf>
    <xf numFmtId="0" fontId="16" fillId="33" borderId="12" xfId="33" applyFont="1" applyFill="1" applyBorder="1" applyAlignment="1">
      <alignment horizontal="center" vertical="top" wrapText="1"/>
      <protection/>
    </xf>
    <xf numFmtId="4" fontId="16" fillId="0" borderId="11" xfId="33" applyNumberFormat="1" applyFont="1" applyFill="1" applyBorder="1" applyAlignment="1">
      <alignment horizontal="center" vertical="top" wrapText="1"/>
      <protection/>
    </xf>
    <xf numFmtId="4" fontId="24" fillId="0" borderId="0" xfId="0" applyNumberFormat="1" applyFont="1" applyAlignment="1">
      <alignment horizontal="center" vertical="top"/>
    </xf>
    <xf numFmtId="4" fontId="16" fillId="33" borderId="11" xfId="33" applyNumberFormat="1" applyFont="1" applyFill="1" applyBorder="1" applyAlignment="1">
      <alignment horizontal="center" vertical="top" wrapText="1"/>
      <protection/>
    </xf>
    <xf numFmtId="0" fontId="13" fillId="33" borderId="12" xfId="33" applyFont="1" applyFill="1" applyBorder="1" applyAlignment="1">
      <alignment horizontal="center" vertical="top" wrapText="1"/>
      <protection/>
    </xf>
    <xf numFmtId="0" fontId="16" fillId="33" borderId="11" xfId="33" applyFont="1" applyFill="1" applyBorder="1" applyAlignment="1">
      <alignment horizontal="right" vertical="top" wrapText="1"/>
      <protection/>
    </xf>
    <xf numFmtId="0" fontId="3" fillId="0" borderId="0" xfId="33" applyFont="1">
      <alignment/>
      <protection/>
    </xf>
    <xf numFmtId="0" fontId="25" fillId="0" borderId="0" xfId="33" applyFont="1">
      <alignment/>
      <protection/>
    </xf>
    <xf numFmtId="0" fontId="25" fillId="0" borderId="0" xfId="33" applyFont="1" applyFill="1">
      <alignment/>
      <protection/>
    </xf>
    <xf numFmtId="0" fontId="25" fillId="0" borderId="0" xfId="33" applyFont="1" applyAlignment="1">
      <alignment horizontal="justify"/>
      <protection/>
    </xf>
    <xf numFmtId="0" fontId="9" fillId="0" borderId="0" xfId="33" applyFont="1">
      <alignment/>
      <protection/>
    </xf>
    <xf numFmtId="0" fontId="26" fillId="0" borderId="0" xfId="33" applyFont="1">
      <alignment/>
      <protection/>
    </xf>
    <xf numFmtId="0" fontId="26" fillId="0" borderId="0" xfId="33" applyFont="1" applyFill="1">
      <alignment/>
      <protection/>
    </xf>
    <xf numFmtId="0" fontId="10" fillId="33" borderId="0" xfId="33" applyFont="1" applyFill="1">
      <alignment/>
      <protection/>
    </xf>
    <xf numFmtId="0" fontId="10" fillId="33" borderId="0" xfId="33" applyFont="1" applyFill="1" applyBorder="1">
      <alignment/>
      <protection/>
    </xf>
    <xf numFmtId="0" fontId="25" fillId="0" borderId="11" xfId="33" applyFont="1" applyBorder="1" applyAlignment="1">
      <alignment horizontal="center" vertical="top" wrapText="1"/>
      <protection/>
    </xf>
    <xf numFmtId="0" fontId="25" fillId="0" borderId="11" xfId="33" applyFont="1" applyBorder="1" applyAlignment="1">
      <alignment vertical="top" wrapText="1"/>
      <protection/>
    </xf>
    <xf numFmtId="49" fontId="25" fillId="0" borderId="11" xfId="33" applyNumberFormat="1" applyFont="1" applyBorder="1" applyAlignment="1">
      <alignment horizontal="center" wrapText="1"/>
      <protection/>
    </xf>
    <xf numFmtId="0" fontId="25" fillId="0" borderId="11" xfId="33" applyFont="1" applyBorder="1" applyAlignment="1">
      <alignment horizontal="center" wrapText="1"/>
      <protection/>
    </xf>
    <xf numFmtId="0" fontId="25" fillId="0" borderId="11" xfId="33" applyFont="1" applyBorder="1" applyAlignment="1">
      <alignment wrapText="1"/>
      <protection/>
    </xf>
    <xf numFmtId="0" fontId="2" fillId="0" borderId="0" xfId="33" applyFont="1" applyFill="1" applyBorder="1">
      <alignment/>
      <protection/>
    </xf>
    <xf numFmtId="0" fontId="2" fillId="0" borderId="0" xfId="33" applyFont="1">
      <alignment/>
      <protection/>
    </xf>
    <xf numFmtId="0" fontId="2" fillId="33" borderId="10" xfId="33" applyFont="1" applyFill="1" applyBorder="1" applyAlignment="1">
      <alignment/>
      <protection/>
    </xf>
    <xf numFmtId="0" fontId="2" fillId="33" borderId="10" xfId="33" applyFont="1" applyFill="1" applyBorder="1" applyAlignment="1">
      <alignment horizontal="left"/>
      <protection/>
    </xf>
    <xf numFmtId="0" fontId="2" fillId="33" borderId="10" xfId="33" applyFont="1" applyFill="1" applyBorder="1" applyAlignment="1">
      <alignment horizontal="center"/>
      <protection/>
    </xf>
    <xf numFmtId="0" fontId="3" fillId="0" borderId="0" xfId="33" applyFont="1" applyAlignment="1">
      <alignment/>
      <protection/>
    </xf>
    <xf numFmtId="0" fontId="3" fillId="33" borderId="0" xfId="33" applyFont="1" applyFill="1" applyAlignment="1">
      <alignment/>
      <protection/>
    </xf>
    <xf numFmtId="0" fontId="3" fillId="0" borderId="0" xfId="33" applyFont="1" applyFill="1" applyBorder="1" applyAlignment="1">
      <alignment/>
      <protection/>
    </xf>
    <xf numFmtId="0" fontId="3" fillId="33" borderId="0" xfId="33" applyFont="1" applyFill="1" applyAlignment="1">
      <alignment horizontal="center"/>
      <protection/>
    </xf>
    <xf numFmtId="0" fontId="3" fillId="33" borderId="0" xfId="33" applyFont="1" applyFill="1" applyBorder="1" applyAlignment="1">
      <alignment horizontal="center"/>
      <protection/>
    </xf>
    <xf numFmtId="0" fontId="3" fillId="33" borderId="13" xfId="33" applyFont="1" applyFill="1" applyBorder="1" applyAlignment="1">
      <alignment/>
      <protection/>
    </xf>
    <xf numFmtId="0" fontId="2" fillId="33" borderId="0" xfId="33" applyFont="1" applyFill="1" applyAlignment="1">
      <alignment horizontal="left" vertical="center"/>
      <protection/>
    </xf>
    <xf numFmtId="0" fontId="2" fillId="0" borderId="0" xfId="33" applyFont="1" applyFill="1" applyAlignment="1">
      <alignment horizontal="left" vertical="center"/>
      <protection/>
    </xf>
    <xf numFmtId="0" fontId="2" fillId="0" borderId="0" xfId="33" applyFont="1" applyFill="1" applyBorder="1" applyAlignment="1">
      <alignment horizontal="left"/>
      <protection/>
    </xf>
    <xf numFmtId="0" fontId="3" fillId="33" borderId="0" xfId="33" applyFont="1" applyFill="1" applyAlignment="1">
      <alignment horizontal="left" vertical="center"/>
      <protection/>
    </xf>
    <xf numFmtId="0" fontId="3" fillId="0" borderId="0" xfId="33" applyFont="1" applyFill="1" applyAlignment="1">
      <alignment horizontal="left" vertical="center"/>
      <protection/>
    </xf>
    <xf numFmtId="0" fontId="3" fillId="0" borderId="0" xfId="33" applyFont="1" applyFill="1" applyBorder="1" applyAlignment="1">
      <alignment horizontal="left"/>
      <protection/>
    </xf>
    <xf numFmtId="0" fontId="3" fillId="33" borderId="13" xfId="33" applyFont="1" applyFill="1" applyBorder="1" applyAlignment="1">
      <alignment horizontal="center"/>
      <protection/>
    </xf>
    <xf numFmtId="0" fontId="3" fillId="0" borderId="0" xfId="33" applyFont="1" applyFill="1" applyBorder="1" applyAlignment="1">
      <alignment horizontal="left" vertical="top"/>
      <protection/>
    </xf>
    <xf numFmtId="0" fontId="3" fillId="0" borderId="0" xfId="33" applyFont="1" applyBorder="1">
      <alignment/>
      <protection/>
    </xf>
    <xf numFmtId="0" fontId="2" fillId="33" borderId="0" xfId="33" applyFont="1" applyFill="1" applyAlignment="1">
      <alignment vertical="center"/>
      <protection/>
    </xf>
    <xf numFmtId="0" fontId="28" fillId="33" borderId="11" xfId="33" applyFont="1" applyFill="1" applyBorder="1" applyAlignment="1">
      <alignment horizontal="left" vertical="top" wrapText="1" shrinkToFit="1"/>
      <protection/>
    </xf>
    <xf numFmtId="0" fontId="72" fillId="0" borderId="0" xfId="0" applyFont="1" applyAlignment="1">
      <alignment horizontal="right" vertical="center"/>
    </xf>
    <xf numFmtId="0" fontId="73" fillId="0" borderId="0" xfId="0" applyFont="1" applyAlignment="1">
      <alignment horizontal="right" vertical="center"/>
    </xf>
    <xf numFmtId="0" fontId="73" fillId="0" borderId="14" xfId="0" applyFont="1" applyBorder="1" applyAlignment="1">
      <alignment horizontal="center" vertical="center" wrapText="1"/>
    </xf>
    <xf numFmtId="0" fontId="73" fillId="0" borderId="15" xfId="0" applyFont="1" applyBorder="1" applyAlignment="1">
      <alignment horizontal="center" vertical="center" wrapText="1"/>
    </xf>
    <xf numFmtId="0" fontId="73" fillId="0" borderId="15" xfId="0" applyFont="1" applyBorder="1" applyAlignment="1">
      <alignment vertical="center" wrapText="1"/>
    </xf>
    <xf numFmtId="0" fontId="73" fillId="0" borderId="16" xfId="0" applyFont="1" applyBorder="1" applyAlignment="1">
      <alignment vertical="center" wrapText="1"/>
    </xf>
    <xf numFmtId="0" fontId="73" fillId="0" borderId="0" xfId="0" applyFont="1" applyBorder="1" applyAlignment="1">
      <alignment horizontal="center" vertical="center" wrapText="1"/>
    </xf>
    <xf numFmtId="0" fontId="73" fillId="0" borderId="0" xfId="0" applyFont="1" applyBorder="1" applyAlignment="1">
      <alignment vertical="center" wrapText="1"/>
    </xf>
    <xf numFmtId="0" fontId="74" fillId="0" borderId="0" xfId="0" applyFont="1" applyAlignment="1">
      <alignment vertical="center"/>
    </xf>
    <xf numFmtId="0" fontId="72" fillId="0" borderId="17" xfId="0" applyFont="1" applyBorder="1" applyAlignment="1">
      <alignment horizontal="left" vertical="top" wrapText="1"/>
    </xf>
    <xf numFmtId="0" fontId="72" fillId="0" borderId="18" xfId="0" applyFont="1" applyBorder="1" applyAlignment="1">
      <alignment horizontal="left" vertical="top" wrapText="1"/>
    </xf>
    <xf numFmtId="0" fontId="55" fillId="0" borderId="14" xfId="0" applyFont="1" applyBorder="1" applyAlignment="1">
      <alignment vertical="center" wrapText="1"/>
    </xf>
    <xf numFmtId="0" fontId="55" fillId="0" borderId="15" xfId="0" applyFont="1" applyBorder="1" applyAlignment="1">
      <alignment horizontal="center" vertical="center" wrapText="1"/>
    </xf>
    <xf numFmtId="4" fontId="55" fillId="34" borderId="15" xfId="0" applyNumberFormat="1" applyFont="1" applyFill="1" applyBorder="1" applyAlignment="1">
      <alignment horizontal="center" vertical="center" wrapText="1"/>
    </xf>
    <xf numFmtId="4" fontId="55" fillId="0" borderId="15" xfId="0" applyNumberFormat="1" applyFont="1" applyBorder="1" applyAlignment="1">
      <alignment horizontal="center" vertical="center" wrapText="1"/>
    </xf>
    <xf numFmtId="0" fontId="55" fillId="0" borderId="0" xfId="0" applyFont="1" applyAlignment="1">
      <alignment horizontal="center" vertical="center"/>
    </xf>
    <xf numFmtId="0" fontId="0" fillId="0" borderId="0" xfId="0" applyAlignment="1">
      <alignment horizontal="left" vertical="center" indent="5"/>
    </xf>
    <xf numFmtId="0" fontId="75" fillId="0" borderId="15" xfId="0" applyFont="1" applyBorder="1" applyAlignment="1">
      <alignment vertical="center" wrapText="1"/>
    </xf>
    <xf numFmtId="0" fontId="73" fillId="0" borderId="14" xfId="0" applyFont="1" applyBorder="1" applyAlignment="1">
      <alignment vertical="center" wrapText="1"/>
    </xf>
    <xf numFmtId="0" fontId="0" fillId="0" borderId="15" xfId="0" applyBorder="1" applyAlignment="1">
      <alignment vertical="center" wrapText="1"/>
    </xf>
    <xf numFmtId="0" fontId="55" fillId="0" borderId="15" xfId="0" applyFont="1" applyBorder="1" applyAlignment="1">
      <alignment vertical="center" wrapText="1"/>
    </xf>
    <xf numFmtId="2" fontId="55" fillId="0" borderId="15" xfId="0" applyNumberFormat="1" applyFont="1" applyBorder="1" applyAlignment="1">
      <alignment vertical="center" wrapText="1"/>
    </xf>
    <xf numFmtId="0" fontId="55" fillId="0" borderId="0" xfId="0" applyFont="1" applyAlignment="1">
      <alignment horizontal="left" vertical="center" indent="8"/>
    </xf>
    <xf numFmtId="0" fontId="73" fillId="0" borderId="17" xfId="0" applyFont="1" applyBorder="1" applyAlignment="1">
      <alignment horizontal="center" vertical="center" wrapText="1"/>
    </xf>
    <xf numFmtId="0" fontId="73" fillId="0" borderId="18"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6" fontId="0" fillId="0" borderId="14" xfId="0" applyNumberFormat="1" applyBorder="1" applyAlignment="1">
      <alignment horizontal="center" vertical="center" wrapText="1"/>
    </xf>
    <xf numFmtId="0" fontId="55" fillId="0" borderId="14" xfId="0" applyFont="1" applyBorder="1" applyAlignment="1">
      <alignment horizontal="center" vertical="center" wrapText="1"/>
    </xf>
    <xf numFmtId="0" fontId="55" fillId="0" borderId="0" xfId="0" applyFont="1" applyBorder="1" applyAlignment="1">
      <alignment horizontal="center" vertical="center" wrapText="1"/>
    </xf>
    <xf numFmtId="0" fontId="73" fillId="0" borderId="17" xfId="0" applyFont="1" applyBorder="1" applyAlignment="1">
      <alignment vertical="center" wrapText="1"/>
    </xf>
    <xf numFmtId="0" fontId="73" fillId="0" borderId="18" xfId="0" applyFont="1" applyBorder="1" applyAlignment="1">
      <alignment vertical="center" wrapText="1"/>
    </xf>
    <xf numFmtId="0" fontId="55" fillId="0" borderId="0" xfId="0" applyFont="1" applyBorder="1" applyAlignment="1">
      <alignment vertical="center" wrapText="1"/>
    </xf>
    <xf numFmtId="0" fontId="55" fillId="0" borderId="0" xfId="0" applyFont="1" applyAlignment="1">
      <alignment horizontal="center" vertical="center" wrapText="1"/>
    </xf>
    <xf numFmtId="2" fontId="70" fillId="34" borderId="15" xfId="0" applyNumberFormat="1" applyFont="1" applyFill="1" applyBorder="1" applyAlignment="1">
      <alignment horizontal="center" vertical="center" wrapText="1"/>
    </xf>
    <xf numFmtId="2" fontId="55" fillId="0" borderId="15" xfId="0" applyNumberFormat="1" applyFont="1" applyBorder="1" applyAlignment="1">
      <alignment horizontal="center" vertical="center" wrapText="1"/>
    </xf>
    <xf numFmtId="2" fontId="55" fillId="34" borderId="15" xfId="0" applyNumberFormat="1" applyFont="1" applyFill="1" applyBorder="1" applyAlignment="1">
      <alignment horizontal="center" vertical="center" wrapText="1"/>
    </xf>
    <xf numFmtId="0" fontId="73" fillId="0" borderId="0" xfId="0" applyFont="1" applyAlignment="1">
      <alignment horizontal="left" vertical="center" indent="8"/>
    </xf>
    <xf numFmtId="0" fontId="55" fillId="0" borderId="0" xfId="0" applyFont="1" applyAlignment="1">
      <alignment horizontal="left" vertical="center" indent="5"/>
    </xf>
    <xf numFmtId="0" fontId="0" fillId="0" borderId="0" xfId="0" applyAlignment="1">
      <alignment horizontal="center"/>
    </xf>
    <xf numFmtId="0" fontId="0" fillId="0" borderId="0" xfId="0" applyBorder="1" applyAlignment="1">
      <alignment horizontal="center" vertical="center" wrapText="1"/>
    </xf>
    <xf numFmtId="2" fontId="9" fillId="0" borderId="0" xfId="33" applyNumberFormat="1" applyFont="1" applyAlignment="1">
      <alignment horizontal="center" vertical="top"/>
      <protection/>
    </xf>
    <xf numFmtId="0" fontId="3" fillId="0" borderId="11" xfId="33" applyFont="1" applyBorder="1" applyAlignment="1">
      <alignment horizontal="center" vertical="top" wrapText="1"/>
      <protection/>
    </xf>
    <xf numFmtId="4" fontId="3" fillId="0" borderId="11" xfId="33" applyNumberFormat="1" applyFont="1" applyFill="1" applyBorder="1" applyAlignment="1">
      <alignment horizontal="center" vertical="top" wrapText="1"/>
      <protection/>
    </xf>
    <xf numFmtId="0" fontId="3" fillId="0" borderId="0" xfId="33" applyFont="1" applyFill="1" applyBorder="1" applyAlignment="1">
      <alignment horizontal="center"/>
      <protection/>
    </xf>
    <xf numFmtId="0" fontId="3" fillId="0" borderId="13" xfId="33" applyFont="1" applyFill="1" applyBorder="1" applyAlignment="1">
      <alignment horizontal="center" vertical="top"/>
      <protection/>
    </xf>
    <xf numFmtId="0" fontId="3" fillId="33" borderId="0" xfId="33" applyFont="1" applyFill="1" applyBorder="1" applyAlignment="1">
      <alignment horizontal="center"/>
      <protection/>
    </xf>
    <xf numFmtId="0" fontId="25" fillId="0" borderId="0" xfId="33" applyFont="1" applyBorder="1" applyAlignment="1">
      <alignment horizontal="center"/>
      <protection/>
    </xf>
    <xf numFmtId="0" fontId="10" fillId="0" borderId="0" xfId="33" applyFont="1" applyBorder="1" applyAlignment="1">
      <alignment horizontal="center"/>
      <protection/>
    </xf>
    <xf numFmtId="0" fontId="2" fillId="0" borderId="0" xfId="33" applyFont="1" applyBorder="1" applyAlignment="1">
      <alignment horizontal="center"/>
      <protection/>
    </xf>
    <xf numFmtId="0" fontId="25" fillId="0" borderId="11" xfId="33" applyFont="1" applyFill="1" applyBorder="1" applyAlignment="1">
      <alignment horizontal="center" vertical="top" wrapText="1"/>
      <protection/>
    </xf>
    <xf numFmtId="0" fontId="3" fillId="0" borderId="11" xfId="33" applyFont="1" applyFill="1" applyBorder="1" applyAlignment="1">
      <alignment horizontal="center" vertical="top" wrapText="1"/>
      <protection/>
    </xf>
    <xf numFmtId="2" fontId="25" fillId="0" borderId="11" xfId="33" applyNumberFormat="1" applyFont="1" applyFill="1" applyBorder="1" applyAlignment="1">
      <alignment horizontal="center" vertical="top" wrapText="1"/>
      <protection/>
    </xf>
    <xf numFmtId="0" fontId="25" fillId="0" borderId="11" xfId="33" applyFont="1" applyBorder="1" applyAlignment="1">
      <alignment horizontal="center" vertical="top" wrapText="1"/>
      <protection/>
    </xf>
    <xf numFmtId="2" fontId="25" fillId="0" borderId="11" xfId="33" applyNumberFormat="1" applyFont="1" applyBorder="1" applyAlignment="1">
      <alignment horizontal="center" vertical="top" wrapText="1"/>
      <protection/>
    </xf>
    <xf numFmtId="4" fontId="25" fillId="0" borderId="11" xfId="33" applyNumberFormat="1" applyFont="1" applyBorder="1" applyAlignment="1">
      <alignment horizontal="center" vertical="top" wrapText="1"/>
      <protection/>
    </xf>
    <xf numFmtId="0" fontId="26" fillId="0" borderId="0" xfId="33" applyFont="1" applyFill="1" applyBorder="1" applyAlignment="1">
      <alignment horizontal="center"/>
      <protection/>
    </xf>
    <xf numFmtId="0" fontId="27" fillId="0" borderId="11" xfId="43" applyNumberFormat="1" applyFont="1" applyFill="1" applyBorder="1" applyAlignment="1" applyProtection="1">
      <alignment horizontal="center" vertical="top" wrapText="1"/>
      <protection/>
    </xf>
    <xf numFmtId="0" fontId="8" fillId="33" borderId="11" xfId="33" applyFont="1" applyFill="1" applyBorder="1" applyAlignment="1">
      <alignment horizontal="center" vertical="top" wrapText="1"/>
      <protection/>
    </xf>
    <xf numFmtId="0" fontId="9" fillId="0" borderId="0" xfId="33" applyFont="1" applyFill="1" applyBorder="1" applyAlignment="1">
      <alignment horizontal="center" vertical="top"/>
      <protection/>
    </xf>
    <xf numFmtId="0" fontId="20" fillId="33" borderId="11" xfId="33" applyFont="1" applyFill="1" applyBorder="1" applyAlignment="1">
      <alignment horizontal="center" vertical="top" wrapText="1"/>
      <protection/>
    </xf>
    <xf numFmtId="0" fontId="10" fillId="33" borderId="0" xfId="33" applyFont="1" applyFill="1" applyBorder="1" applyAlignment="1">
      <alignment horizontal="center" vertical="center" wrapText="1"/>
      <protection/>
    </xf>
    <xf numFmtId="0" fontId="8" fillId="33" borderId="19" xfId="33" applyFont="1" applyFill="1" applyBorder="1" applyAlignment="1">
      <alignment horizontal="center" vertical="top" wrapText="1"/>
      <protection/>
    </xf>
    <xf numFmtId="0" fontId="8" fillId="33" borderId="20" xfId="33" applyFont="1" applyFill="1" applyBorder="1" applyAlignment="1">
      <alignment horizontal="center" vertical="top" wrapText="1"/>
      <protection/>
    </xf>
    <xf numFmtId="0" fontId="8" fillId="0" borderId="11" xfId="33" applyFont="1" applyFill="1" applyBorder="1" applyAlignment="1">
      <alignment horizontal="center" vertical="top" wrapText="1"/>
      <protection/>
    </xf>
    <xf numFmtId="0" fontId="20" fillId="0" borderId="11" xfId="33" applyFont="1" applyFill="1" applyBorder="1" applyAlignment="1">
      <alignment horizontal="center" vertical="top" wrapText="1"/>
      <protection/>
    </xf>
    <xf numFmtId="0" fontId="13" fillId="33" borderId="11" xfId="33" applyFont="1" applyFill="1" applyBorder="1" applyAlignment="1" applyProtection="1">
      <alignment horizontal="left" vertical="top" wrapText="1"/>
      <protection/>
    </xf>
    <xf numFmtId="164" fontId="3" fillId="33" borderId="11" xfId="33" applyNumberFormat="1" applyFont="1" applyFill="1" applyBorder="1" applyAlignment="1">
      <alignment horizontal="center"/>
      <protection/>
    </xf>
    <xf numFmtId="0" fontId="11" fillId="33" borderId="0" xfId="33" applyFont="1" applyFill="1" applyBorder="1" applyAlignment="1">
      <alignment horizontal="center"/>
      <protection/>
    </xf>
    <xf numFmtId="0" fontId="2" fillId="33" borderId="0" xfId="33" applyFont="1" applyFill="1" applyBorder="1" applyAlignment="1">
      <alignment horizontal="center" vertical="center" wrapText="1"/>
      <protection/>
    </xf>
    <xf numFmtId="0" fontId="18" fillId="33" borderId="11" xfId="33" applyFont="1" applyFill="1" applyBorder="1" applyAlignment="1" applyProtection="1">
      <alignment horizontal="left" vertical="top" wrapText="1"/>
      <protection/>
    </xf>
    <xf numFmtId="0" fontId="13" fillId="33" borderId="20" xfId="33" applyFont="1" applyFill="1" applyBorder="1" applyAlignment="1" applyProtection="1">
      <alignment horizontal="left" vertical="top" wrapText="1"/>
      <protection/>
    </xf>
    <xf numFmtId="164" fontId="3" fillId="33" borderId="19" xfId="33" applyNumberFormat="1" applyFont="1" applyFill="1" applyBorder="1" applyAlignment="1">
      <alignment horizontal="center"/>
      <protection/>
    </xf>
    <xf numFmtId="0" fontId="3" fillId="33" borderId="0" xfId="33" applyFont="1" applyFill="1" applyBorder="1" applyAlignment="1">
      <alignment horizontal="left" vertical="center"/>
      <protection/>
    </xf>
    <xf numFmtId="0" fontId="16" fillId="33" borderId="0" xfId="33" applyFont="1" applyFill="1" applyBorder="1" applyAlignment="1">
      <alignment horizontal="left" vertical="center" wrapText="1"/>
      <protection/>
    </xf>
    <xf numFmtId="0" fontId="3" fillId="33" borderId="0" xfId="33" applyFont="1" applyFill="1" applyBorder="1" applyAlignment="1">
      <alignment horizontal="left" vertical="center" wrapText="1"/>
      <protection/>
    </xf>
    <xf numFmtId="0" fontId="10" fillId="33" borderId="0" xfId="33" applyFont="1" applyFill="1" applyBorder="1" applyAlignment="1">
      <alignment horizontal="center"/>
      <protection/>
    </xf>
    <xf numFmtId="0" fontId="3" fillId="33" borderId="11" xfId="33" applyFont="1" applyFill="1" applyBorder="1" applyAlignment="1">
      <alignment horizontal="center"/>
      <protection/>
    </xf>
    <xf numFmtId="164" fontId="3" fillId="33" borderId="0" xfId="33" applyNumberFormat="1" applyFont="1" applyFill="1" applyBorder="1" applyAlignment="1">
      <alignment horizontal="left" vertical="center" wrapText="1"/>
      <protection/>
    </xf>
    <xf numFmtId="0" fontId="3" fillId="33" borderId="0" xfId="33" applyFont="1" applyFill="1" applyBorder="1" applyAlignment="1">
      <alignment horizontal="left" vertical="top" wrapText="1"/>
      <protection/>
    </xf>
    <xf numFmtId="0" fontId="3" fillId="33" borderId="0" xfId="33" applyFont="1" applyFill="1" applyBorder="1" applyAlignment="1">
      <alignment vertical="top" wrapText="1"/>
      <protection/>
    </xf>
    <xf numFmtId="0" fontId="10" fillId="33" borderId="0" xfId="33" applyFont="1" applyFill="1" applyBorder="1" applyAlignment="1">
      <alignment horizontal="center" vertical="center" wrapText="1"/>
      <protection/>
    </xf>
    <xf numFmtId="0" fontId="15" fillId="33" borderId="0" xfId="43" applyNumberFormat="1" applyFont="1" applyFill="1" applyBorder="1" applyAlignment="1" applyProtection="1">
      <alignment horizontal="left" vertical="center"/>
      <protection/>
    </xf>
    <xf numFmtId="0" fontId="16" fillId="33" borderId="0" xfId="33" applyFont="1" applyFill="1" applyBorder="1" applyAlignment="1">
      <alignment horizontal="left" vertical="center"/>
      <protection/>
    </xf>
    <xf numFmtId="0" fontId="2" fillId="33" borderId="0" xfId="33" applyFont="1" applyFill="1" applyBorder="1" applyAlignment="1">
      <alignment horizontal="left" vertical="top" wrapText="1"/>
      <protection/>
    </xf>
    <xf numFmtId="0" fontId="2" fillId="0" borderId="0" xfId="33" applyFont="1" applyFill="1" applyBorder="1" applyAlignment="1">
      <alignment horizontal="center"/>
      <protection/>
    </xf>
    <xf numFmtId="0" fontId="2" fillId="33" borderId="0" xfId="33" applyFont="1" applyFill="1" applyBorder="1" applyAlignment="1">
      <alignment horizontal="center"/>
      <protection/>
    </xf>
    <xf numFmtId="0" fontId="2" fillId="33" borderId="11" xfId="33" applyFont="1" applyFill="1" applyBorder="1" applyAlignment="1">
      <alignment horizontal="center"/>
      <protection/>
    </xf>
    <xf numFmtId="0" fontId="2" fillId="0" borderId="0" xfId="33" applyFont="1" applyFill="1" applyBorder="1" applyAlignment="1">
      <alignment horizontal="center" wrapText="1" shrinkToFit="1"/>
      <protection/>
    </xf>
    <xf numFmtId="0" fontId="11" fillId="33" borderId="0" xfId="33" applyFont="1" applyFill="1" applyBorder="1" applyAlignment="1">
      <alignment horizontal="center" vertical="center"/>
      <protection/>
    </xf>
    <xf numFmtId="0" fontId="12" fillId="33" borderId="0" xfId="33" applyFont="1" applyFill="1" applyBorder="1" applyAlignment="1">
      <alignment horizontal="center"/>
      <protection/>
    </xf>
    <xf numFmtId="0" fontId="3" fillId="0" borderId="0" xfId="33" applyFont="1" applyFill="1" applyBorder="1" applyAlignment="1">
      <alignment horizontal="center" vertical="top" wrapText="1"/>
      <protection/>
    </xf>
    <xf numFmtId="0" fontId="2" fillId="33" borderId="0" xfId="33" applyFont="1" applyFill="1" applyBorder="1" applyAlignment="1">
      <alignment horizontal="right" wrapText="1"/>
      <protection/>
    </xf>
    <xf numFmtId="4" fontId="3" fillId="0" borderId="0" xfId="33" applyNumberFormat="1" applyFont="1" applyFill="1" applyBorder="1" applyAlignment="1">
      <alignment horizontal="center" vertical="top"/>
      <protection/>
    </xf>
    <xf numFmtId="0" fontId="3" fillId="0" borderId="0" xfId="33" applyFont="1" applyFill="1" applyBorder="1" applyAlignment="1">
      <alignment horizontal="center" vertical="top"/>
      <protection/>
    </xf>
    <xf numFmtId="0" fontId="6" fillId="33" borderId="0" xfId="33" applyFont="1" applyFill="1" applyBorder="1" applyAlignment="1">
      <alignment horizontal="right" vertical="top" wrapText="1"/>
      <protection/>
    </xf>
    <xf numFmtId="0" fontId="6" fillId="33" borderId="21" xfId="33" applyFont="1" applyFill="1" applyBorder="1" applyAlignment="1">
      <alignment horizontal="right" wrapText="1"/>
      <protection/>
    </xf>
    <xf numFmtId="0" fontId="6" fillId="33" borderId="21" xfId="33" applyFont="1" applyFill="1" applyBorder="1" applyAlignment="1">
      <alignment horizontal="left" wrapText="1"/>
      <protection/>
    </xf>
    <xf numFmtId="0" fontId="8" fillId="33" borderId="0" xfId="33" applyFont="1" applyFill="1" applyBorder="1" applyAlignment="1">
      <alignment horizontal="left" wrapText="1"/>
      <protection/>
    </xf>
    <xf numFmtId="0" fontId="2" fillId="0" borderId="0" xfId="33" applyFont="1" applyFill="1" applyBorder="1" applyAlignment="1">
      <alignment horizontal="center" vertical="top" wrapText="1"/>
      <protection/>
    </xf>
    <xf numFmtId="0" fontId="9" fillId="0" borderId="0" xfId="33" applyFont="1" applyFill="1" applyBorder="1" applyAlignment="1">
      <alignment horizontal="center" vertical="top" wrapText="1"/>
      <protection/>
    </xf>
    <xf numFmtId="0" fontId="2" fillId="33" borderId="0" xfId="33" applyFont="1" applyFill="1" applyBorder="1" applyAlignment="1">
      <alignment horizontal="center" vertical="top" wrapText="1"/>
      <protection/>
    </xf>
    <xf numFmtId="0" fontId="73" fillId="0" borderId="22" xfId="0" applyFont="1" applyBorder="1" applyAlignment="1">
      <alignment horizontal="center" vertical="center" wrapText="1"/>
    </xf>
    <xf numFmtId="0" fontId="73" fillId="0" borderId="14" xfId="0" applyFont="1" applyBorder="1" applyAlignment="1">
      <alignment horizontal="center" vertical="center" wrapText="1"/>
    </xf>
    <xf numFmtId="0" fontId="29" fillId="0" borderId="0" xfId="0" applyFont="1" applyAlignment="1">
      <alignment horizontal="justify" vertical="center"/>
    </xf>
    <xf numFmtId="0" fontId="74" fillId="0" borderId="0" xfId="0" applyFont="1" applyAlignment="1">
      <alignment horizontal="justify" vertical="center"/>
    </xf>
    <xf numFmtId="0" fontId="76" fillId="0" borderId="23" xfId="0" applyFont="1" applyBorder="1" applyAlignment="1">
      <alignment horizontal="center" vertical="center"/>
    </xf>
    <xf numFmtId="0" fontId="73" fillId="0" borderId="24" xfId="0" applyFont="1" applyBorder="1" applyAlignment="1">
      <alignment horizontal="center" vertical="center" wrapText="1"/>
    </xf>
    <xf numFmtId="0" fontId="77" fillId="0" borderId="25" xfId="0" applyFont="1" applyBorder="1" applyAlignment="1">
      <alignment horizontal="center" vertical="center" wrapText="1"/>
    </xf>
    <xf numFmtId="0" fontId="77" fillId="0" borderId="26" xfId="0" applyFont="1" applyBorder="1" applyAlignment="1">
      <alignment horizontal="center" vertical="center" wrapText="1"/>
    </xf>
    <xf numFmtId="0" fontId="78" fillId="0" borderId="27" xfId="0" applyFont="1" applyBorder="1" applyAlignment="1">
      <alignment horizontal="center" vertical="center" wrapText="1"/>
    </xf>
    <xf numFmtId="0" fontId="78" fillId="0" borderId="15" xfId="0" applyFont="1" applyBorder="1" applyAlignment="1">
      <alignment horizontal="center" vertical="center" wrapText="1"/>
    </xf>
    <xf numFmtId="0" fontId="79" fillId="0" borderId="27" xfId="0" applyFont="1" applyBorder="1" applyAlignment="1">
      <alignment horizontal="center" vertical="center" wrapText="1"/>
    </xf>
    <xf numFmtId="0" fontId="79" fillId="0" borderId="15" xfId="0" applyFont="1" applyBorder="1" applyAlignment="1">
      <alignment horizontal="center" vertical="center" wrapText="1"/>
    </xf>
    <xf numFmtId="0" fontId="72" fillId="0" borderId="0" xfId="0" applyFont="1" applyAlignment="1">
      <alignment horizontal="left" vertical="center"/>
    </xf>
    <xf numFmtId="0" fontId="72" fillId="0" borderId="0" xfId="0" applyFont="1" applyAlignment="1">
      <alignment horizontal="left" vertical="center" wrapText="1"/>
    </xf>
    <xf numFmtId="0" fontId="0" fillId="0" borderId="0" xfId="0" applyAlignment="1">
      <alignment horizontal="center" vertical="center"/>
    </xf>
    <xf numFmtId="0" fontId="55" fillId="0" borderId="0" xfId="0" applyFont="1" applyAlignment="1">
      <alignment horizontal="center" vertical="center"/>
    </xf>
    <xf numFmtId="0" fontId="0" fillId="0" borderId="0" xfId="0" applyAlignment="1">
      <alignment horizontal="left" vertical="center"/>
    </xf>
    <xf numFmtId="0" fontId="55" fillId="0" borderId="0" xfId="0" applyFont="1" applyAlignment="1">
      <alignment horizontal="left" vertical="center"/>
    </xf>
    <xf numFmtId="0" fontId="73" fillId="0" borderId="22" xfId="0" applyFont="1" applyBorder="1" applyAlignment="1">
      <alignment vertical="center" wrapText="1"/>
    </xf>
    <xf numFmtId="0" fontId="73" fillId="0" borderId="14" xfId="0" applyFont="1" applyBorder="1" applyAlignment="1">
      <alignment vertical="center" wrapText="1"/>
    </xf>
    <xf numFmtId="4" fontId="55" fillId="0" borderId="22" xfId="0" applyNumberFormat="1" applyFont="1" applyBorder="1" applyAlignment="1">
      <alignment horizontal="center" vertical="center" wrapText="1"/>
    </xf>
    <xf numFmtId="0" fontId="55" fillId="0" borderId="14" xfId="0" applyFont="1" applyBorder="1" applyAlignment="1">
      <alignment horizontal="center" vertical="center" wrapText="1"/>
    </xf>
    <xf numFmtId="2" fontId="55" fillId="34" borderId="22" xfId="0" applyNumberFormat="1" applyFont="1" applyFill="1" applyBorder="1" applyAlignment="1">
      <alignment horizontal="center" vertical="center" wrapText="1"/>
    </xf>
    <xf numFmtId="2" fontId="55" fillId="34" borderId="14" xfId="0" applyNumberFormat="1" applyFont="1" applyFill="1" applyBorder="1" applyAlignment="1">
      <alignment horizontal="center" vertical="center" wrapText="1"/>
    </xf>
    <xf numFmtId="0" fontId="55" fillId="0" borderId="0" xfId="0" applyFont="1" applyAlignment="1">
      <alignment horizontal="center" vertical="center" wrapText="1"/>
    </xf>
    <xf numFmtId="0" fontId="75" fillId="0" borderId="22" xfId="0" applyFont="1" applyBorder="1" applyAlignment="1">
      <alignment vertical="center" wrapText="1"/>
    </xf>
    <xf numFmtId="0" fontId="75" fillId="0" borderId="24" xfId="0" applyFont="1" applyBorder="1" applyAlignment="1">
      <alignment vertical="center" wrapText="1"/>
    </xf>
    <xf numFmtId="0" fontId="75" fillId="0" borderId="14" xfId="0" applyFont="1" applyBorder="1" applyAlignment="1">
      <alignment vertical="center" wrapText="1"/>
    </xf>
    <xf numFmtId="0" fontId="73" fillId="0" borderId="24" xfId="0" applyFont="1" applyBorder="1" applyAlignment="1">
      <alignment vertical="center" wrapText="1"/>
    </xf>
    <xf numFmtId="0" fontId="75" fillId="0" borderId="28" xfId="0" applyFont="1" applyBorder="1" applyAlignment="1">
      <alignment vertical="center" wrapText="1"/>
    </xf>
    <xf numFmtId="0" fontId="75" fillId="0" borderId="29" xfId="0" applyFont="1" applyBorder="1" applyAlignment="1">
      <alignment vertical="center" wrapText="1"/>
    </xf>
    <xf numFmtId="0" fontId="75" fillId="0" borderId="18" xfId="0" applyFont="1" applyBorder="1" applyAlignment="1">
      <alignment vertical="center" wrapText="1"/>
    </xf>
    <xf numFmtId="0" fontId="55" fillId="0" borderId="28" xfId="0" applyFont="1" applyBorder="1" applyAlignment="1">
      <alignment vertical="center" wrapText="1"/>
    </xf>
    <xf numFmtId="0" fontId="55" fillId="0" borderId="18" xfId="0" applyFont="1" applyBorder="1" applyAlignment="1">
      <alignment vertical="center" wrapText="1"/>
    </xf>
    <xf numFmtId="0" fontId="55" fillId="0" borderId="23" xfId="0" applyFont="1" applyBorder="1" applyAlignment="1">
      <alignment horizontal="center" vertical="center"/>
    </xf>
    <xf numFmtId="0" fontId="75" fillId="0" borderId="25" xfId="0" applyFont="1" applyBorder="1" applyAlignment="1">
      <alignment vertical="center" wrapText="1"/>
    </xf>
    <xf numFmtId="0" fontId="75" fillId="0" borderId="30" xfId="0" applyFont="1" applyBorder="1" applyAlignment="1">
      <alignment vertical="center" wrapText="1"/>
    </xf>
    <xf numFmtId="0" fontId="75" fillId="0" borderId="26" xfId="0" applyFont="1" applyBorder="1" applyAlignment="1">
      <alignment vertical="center" wrapText="1"/>
    </xf>
    <xf numFmtId="0" fontId="75" fillId="0" borderId="27" xfId="0" applyFont="1" applyBorder="1" applyAlignment="1">
      <alignment vertical="center" wrapText="1"/>
    </xf>
    <xf numFmtId="0" fontId="75" fillId="0" borderId="23" xfId="0" applyFont="1" applyBorder="1" applyAlignment="1">
      <alignment vertical="center" wrapText="1"/>
    </xf>
    <xf numFmtId="0" fontId="75" fillId="0" borderId="15" xfId="0" applyFont="1" applyBorder="1" applyAlignment="1">
      <alignment vertical="center" wrapText="1"/>
    </xf>
    <xf numFmtId="0" fontId="0" fillId="0" borderId="0" xfId="0" applyAlignment="1">
      <alignment horizontal="center"/>
    </xf>
    <xf numFmtId="0" fontId="0" fillId="0" borderId="0"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60;&#1061;&#1044;%20&#1058;&#1086;&#1082;&#1089;&#1082;&#1072;&#1103;%20&#1057;&#1054;&#106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ФХД  №1 01.01.2017"/>
      <sheetName val="прилож № 2"/>
      <sheetName val="прилож № 3 МЗ"/>
      <sheetName val="прилож № 3 предприн деятел"/>
      <sheetName val="прилож № 3 целевые"/>
      <sheetName val="прилож № 4  МЗ"/>
      <sheetName val="прилож № 4  предпр деят"/>
      <sheetName val="прилож № 4 целевые"/>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239DD3F65AE05C88C47E1E1C3EE3DCF84653CA409D799B9F47745C312CP1v9J" TargetMode="External" /><Relationship Id="rId2" Type="http://schemas.openxmlformats.org/officeDocument/2006/relationships/hyperlink" Target="consultantplus://offline/ref=239DD3F65AE05C88C47E1E1C3EE3DCF84653CA479A7F9B9F47745C312CP1v9J" TargetMode="External" /><Relationship Id="rId3" Type="http://schemas.openxmlformats.org/officeDocument/2006/relationships/hyperlink" Target="consultantplus://offline/ref=239DD3F65AE05C88C47E1E1C3EE3DCF84653CA4B9B799B9F47745C312CP1v9J"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24"/>
  <sheetViews>
    <sheetView tabSelected="1" view="pageBreakPreview" zoomScale="72" zoomScaleNormal="57" zoomScaleSheetLayoutView="72" zoomScalePageLayoutView="0" workbookViewId="0" topLeftCell="A101">
      <selection activeCell="G129" sqref="G129"/>
    </sheetView>
  </sheetViews>
  <sheetFormatPr defaultColWidth="11.57421875" defaultRowHeight="12.75"/>
  <cols>
    <col min="1" max="1" width="36.140625" style="1" customWidth="1"/>
    <col min="2" max="3" width="11.57421875" style="1" customWidth="1"/>
    <col min="4" max="4" width="16.28125" style="1" customWidth="1"/>
    <col min="5" max="5" width="15.28125" style="0" customWidth="1"/>
    <col min="6" max="6" width="15.57421875" style="0" customWidth="1"/>
    <col min="7" max="7" width="14.28125" style="0" customWidth="1"/>
    <col min="8" max="8" width="11.57421875" style="0" customWidth="1"/>
    <col min="9" max="9" width="15.28125" style="0" customWidth="1"/>
    <col min="10" max="10" width="15.57421875" style="0" customWidth="1"/>
    <col min="11" max="11" width="13.8515625" style="0" customWidth="1"/>
    <col min="12" max="12" width="13.28125" style="0" customWidth="1"/>
    <col min="13" max="13" width="11.57421875" style="0" customWidth="1"/>
    <col min="14" max="14" width="15.7109375" style="0" customWidth="1"/>
    <col min="15" max="15" width="15.28125" style="0" customWidth="1"/>
    <col min="16" max="16" width="16.140625" style="0" customWidth="1"/>
    <col min="17" max="17" width="15.28125" style="0" customWidth="1"/>
  </cols>
  <sheetData>
    <row r="1" spans="1:18" ht="26.25">
      <c r="A1" s="2"/>
      <c r="B1" s="2"/>
      <c r="C1" s="2"/>
      <c r="D1" s="3"/>
      <c r="E1" s="4"/>
      <c r="F1" s="5"/>
      <c r="G1" s="6"/>
      <c r="H1" s="6"/>
      <c r="I1" s="7"/>
      <c r="J1" s="8"/>
      <c r="K1" s="7"/>
      <c r="L1" s="9"/>
      <c r="M1" s="10"/>
      <c r="N1" s="10"/>
      <c r="O1" s="10"/>
      <c r="P1" s="11"/>
      <c r="Q1" s="11"/>
      <c r="R1" s="11"/>
    </row>
    <row r="2" spans="1:18" ht="26.25">
      <c r="A2" s="2"/>
      <c r="B2" s="2"/>
      <c r="C2" s="2"/>
      <c r="D2" s="3"/>
      <c r="E2" s="4"/>
      <c r="F2" s="5"/>
      <c r="G2" s="6"/>
      <c r="H2" s="6"/>
      <c r="I2" s="7"/>
      <c r="J2" s="8"/>
      <c r="K2" s="7"/>
      <c r="L2" s="12"/>
      <c r="M2" s="11"/>
      <c r="N2" s="13" t="s">
        <v>0</v>
      </c>
      <c r="O2" s="11"/>
      <c r="P2" s="11"/>
      <c r="Q2" s="11"/>
      <c r="R2" s="11"/>
    </row>
    <row r="3" spans="1:18" ht="69.75" customHeight="1">
      <c r="A3" s="2"/>
      <c r="B3" s="2"/>
      <c r="C3" s="2"/>
      <c r="D3" s="3"/>
      <c r="E3" s="4"/>
      <c r="F3" s="5"/>
      <c r="G3" s="6"/>
      <c r="H3" s="6"/>
      <c r="I3" s="7"/>
      <c r="J3" s="8"/>
      <c r="K3" s="7"/>
      <c r="L3" s="12"/>
      <c r="M3" s="268" t="s">
        <v>1</v>
      </c>
      <c r="N3" s="268"/>
      <c r="O3" s="268"/>
      <c r="P3" s="268"/>
      <c r="Q3" s="268"/>
      <c r="R3" s="268"/>
    </row>
    <row r="4" spans="1:18" ht="21" customHeight="1">
      <c r="A4" s="2"/>
      <c r="B4" s="2"/>
      <c r="C4" s="2"/>
      <c r="D4" s="3"/>
      <c r="E4" s="4"/>
      <c r="F4" s="5"/>
      <c r="G4" s="6"/>
      <c r="H4" s="6"/>
      <c r="I4" s="7"/>
      <c r="J4" s="8"/>
      <c r="K4" s="7"/>
      <c r="L4" s="12"/>
      <c r="M4" s="14"/>
      <c r="N4" s="269"/>
      <c r="O4" s="269"/>
      <c r="P4" s="15"/>
      <c r="Q4" s="270" t="s">
        <v>2</v>
      </c>
      <c r="R4" s="270"/>
    </row>
    <row r="5" spans="1:18" s="25" customFormat="1" ht="12.75" customHeight="1">
      <c r="A5" s="16"/>
      <c r="B5" s="16"/>
      <c r="C5" s="16"/>
      <c r="D5" s="17"/>
      <c r="E5" s="18"/>
      <c r="F5" s="19"/>
      <c r="G5" s="20"/>
      <c r="H5" s="20"/>
      <c r="I5" s="21"/>
      <c r="J5" s="22"/>
      <c r="K5" s="21"/>
      <c r="L5" s="22"/>
      <c r="M5" s="23"/>
      <c r="N5" s="24"/>
      <c r="O5" s="24"/>
      <c r="P5" s="24"/>
      <c r="Q5" s="271" t="s">
        <v>3</v>
      </c>
      <c r="R5" s="271"/>
    </row>
    <row r="6" spans="1:18" ht="18.75">
      <c r="A6" s="2"/>
      <c r="B6" s="2"/>
      <c r="C6" s="2"/>
      <c r="D6" s="26"/>
      <c r="E6" s="27"/>
      <c r="F6" s="28"/>
      <c r="G6" s="29"/>
      <c r="H6" s="29"/>
      <c r="I6" s="30"/>
      <c r="J6" s="30"/>
      <c r="K6" s="30"/>
      <c r="L6" s="31"/>
      <c r="M6" s="32"/>
      <c r="N6" s="33"/>
      <c r="O6" s="33"/>
      <c r="P6" s="34"/>
      <c r="Q6" s="34"/>
      <c r="R6" s="34"/>
    </row>
    <row r="7" spans="1:18" ht="18" customHeight="1">
      <c r="A7" s="35"/>
      <c r="B7" s="2"/>
      <c r="C7" s="2"/>
      <c r="D7" s="272"/>
      <c r="E7" s="272"/>
      <c r="F7" s="273"/>
      <c r="G7" s="273"/>
      <c r="H7" s="36"/>
      <c r="I7" s="274"/>
      <c r="J7" s="274"/>
      <c r="K7" s="37"/>
      <c r="L7" s="38"/>
      <c r="M7" s="39"/>
      <c r="N7" s="40"/>
      <c r="O7" s="40"/>
      <c r="P7" s="41" t="s">
        <v>4</v>
      </c>
      <c r="Q7" s="34"/>
      <c r="R7" s="34"/>
    </row>
    <row r="8" spans="1:18" ht="12.75" customHeight="1">
      <c r="A8" s="35"/>
      <c r="B8" s="2"/>
      <c r="C8" s="2"/>
      <c r="D8" s="3"/>
      <c r="E8" s="42"/>
      <c r="F8" s="264"/>
      <c r="G8" s="264"/>
      <c r="H8" s="264"/>
      <c r="I8" s="34"/>
      <c r="J8" s="43"/>
      <c r="K8" s="265"/>
      <c r="L8" s="265"/>
      <c r="M8" s="265"/>
      <c r="N8" s="34"/>
      <c r="O8" s="43"/>
      <c r="P8" s="265"/>
      <c r="Q8" s="265"/>
      <c r="R8" s="265"/>
    </row>
    <row r="9" spans="1:18" ht="18.75">
      <c r="A9" s="2"/>
      <c r="B9" s="2"/>
      <c r="C9" s="2"/>
      <c r="D9" s="3"/>
      <c r="E9" s="27"/>
      <c r="F9" s="44"/>
      <c r="G9" s="29"/>
      <c r="H9" s="29"/>
      <c r="I9" s="33"/>
      <c r="J9" s="30"/>
      <c r="K9" s="45"/>
      <c r="L9" s="45"/>
      <c r="M9" s="45"/>
      <c r="N9" s="259"/>
      <c r="O9" s="259"/>
      <c r="P9" s="259"/>
      <c r="Q9" s="47"/>
      <c r="R9" s="47"/>
    </row>
    <row r="10" spans="1:18" ht="18.75">
      <c r="A10" s="2" t="s">
        <v>5</v>
      </c>
      <c r="B10" s="2"/>
      <c r="C10" s="2"/>
      <c r="D10" s="3"/>
      <c r="E10" s="48"/>
      <c r="F10" s="44"/>
      <c r="G10" s="266"/>
      <c r="H10" s="266"/>
      <c r="I10" s="33"/>
      <c r="J10" s="49"/>
      <c r="K10" s="50"/>
      <c r="L10" s="49"/>
      <c r="M10" s="51"/>
      <c r="N10" s="35"/>
      <c r="O10" s="52"/>
      <c r="P10" s="52"/>
      <c r="Q10" s="53"/>
      <c r="R10" s="53"/>
    </row>
    <row r="11" spans="1:18" ht="18.75">
      <c r="A11" s="2"/>
      <c r="B11" s="2"/>
      <c r="C11" s="2"/>
      <c r="D11" s="3"/>
      <c r="E11" s="42"/>
      <c r="F11" s="267"/>
      <c r="G11" s="267"/>
      <c r="H11" s="6"/>
      <c r="I11" s="34"/>
      <c r="J11" s="43"/>
      <c r="K11" s="45"/>
      <c r="L11" s="51"/>
      <c r="M11" s="54"/>
      <c r="N11" s="54"/>
      <c r="O11" s="54"/>
      <c r="P11" s="54"/>
      <c r="Q11" s="47"/>
      <c r="R11" s="47"/>
    </row>
    <row r="12" spans="1:18" ht="18.75">
      <c r="A12" s="2"/>
      <c r="B12" s="2"/>
      <c r="C12" s="2"/>
      <c r="D12" s="3"/>
      <c r="E12" s="42"/>
      <c r="F12" s="5"/>
      <c r="G12" s="6"/>
      <c r="H12" s="6"/>
      <c r="I12" s="34"/>
      <c r="J12" s="43"/>
      <c r="K12" s="55"/>
      <c r="L12" s="43"/>
      <c r="M12" s="55"/>
      <c r="N12" s="34"/>
      <c r="O12" s="43"/>
      <c r="P12" s="55"/>
      <c r="Q12" s="43"/>
      <c r="R12" s="55"/>
    </row>
    <row r="13" spans="1:18" ht="20.25">
      <c r="A13" s="263" t="s">
        <v>6</v>
      </c>
      <c r="B13" s="263"/>
      <c r="C13" s="263"/>
      <c r="D13" s="263"/>
      <c r="E13" s="263"/>
      <c r="F13" s="263"/>
      <c r="G13" s="263"/>
      <c r="H13" s="263"/>
      <c r="I13" s="263"/>
      <c r="J13" s="263"/>
      <c r="K13" s="263"/>
      <c r="L13" s="263"/>
      <c r="M13" s="263"/>
      <c r="N13" s="263"/>
      <c r="O13" s="263"/>
      <c r="P13" s="263"/>
      <c r="Q13" s="263"/>
      <c r="R13" s="263"/>
    </row>
    <row r="14" spans="1:18" ht="20.25">
      <c r="A14" s="263" t="s">
        <v>7</v>
      </c>
      <c r="B14" s="263"/>
      <c r="C14" s="263"/>
      <c r="D14" s="263"/>
      <c r="E14" s="263"/>
      <c r="F14" s="263"/>
      <c r="G14" s="263"/>
      <c r="H14" s="263"/>
      <c r="I14" s="263"/>
      <c r="J14" s="263"/>
      <c r="K14" s="263"/>
      <c r="L14" s="263"/>
      <c r="M14" s="263"/>
      <c r="N14" s="263"/>
      <c r="O14" s="263"/>
      <c r="P14" s="263"/>
      <c r="Q14" s="263"/>
      <c r="R14" s="263"/>
    </row>
    <row r="15" spans="1:18" ht="20.25">
      <c r="A15" s="263" t="s">
        <v>8</v>
      </c>
      <c r="B15" s="263"/>
      <c r="C15" s="263"/>
      <c r="D15" s="263"/>
      <c r="E15" s="263"/>
      <c r="F15" s="263"/>
      <c r="G15" s="263"/>
      <c r="H15" s="263"/>
      <c r="I15" s="263"/>
      <c r="J15" s="263"/>
      <c r="K15" s="263"/>
      <c r="L15" s="263"/>
      <c r="M15" s="263"/>
      <c r="N15" s="263"/>
      <c r="O15" s="263"/>
      <c r="P15" s="263"/>
      <c r="Q15" s="263"/>
      <c r="R15" s="263"/>
    </row>
    <row r="16" spans="1:18" ht="20.25">
      <c r="A16" s="263" t="s">
        <v>9</v>
      </c>
      <c r="B16" s="263"/>
      <c r="C16" s="263"/>
      <c r="D16" s="263"/>
      <c r="E16" s="263"/>
      <c r="F16" s="263"/>
      <c r="G16" s="263"/>
      <c r="H16" s="263"/>
      <c r="I16" s="263"/>
      <c r="J16" s="263"/>
      <c r="K16" s="263"/>
      <c r="L16" s="263"/>
      <c r="M16" s="263"/>
      <c r="N16" s="263"/>
      <c r="O16" s="263"/>
      <c r="P16" s="263"/>
      <c r="Q16" s="263"/>
      <c r="R16" s="263"/>
    </row>
    <row r="17" spans="1:18" ht="20.25">
      <c r="A17" s="263" t="s">
        <v>10</v>
      </c>
      <c r="B17" s="263"/>
      <c r="C17" s="263"/>
      <c r="D17" s="263"/>
      <c r="E17" s="263"/>
      <c r="F17" s="263"/>
      <c r="G17" s="263"/>
      <c r="H17" s="263"/>
      <c r="I17" s="263"/>
      <c r="J17" s="263"/>
      <c r="K17" s="263"/>
      <c r="L17" s="263"/>
      <c r="M17" s="263"/>
      <c r="N17" s="263"/>
      <c r="O17" s="263"/>
      <c r="P17" s="263"/>
      <c r="Q17" s="263"/>
      <c r="R17" s="263"/>
    </row>
    <row r="18" spans="1:18" ht="20.25">
      <c r="A18" s="263" t="s">
        <v>468</v>
      </c>
      <c r="B18" s="263"/>
      <c r="C18" s="263"/>
      <c r="D18" s="263"/>
      <c r="E18" s="263"/>
      <c r="F18" s="263"/>
      <c r="G18" s="263"/>
      <c r="H18" s="263"/>
      <c r="I18" s="263"/>
      <c r="J18" s="263"/>
      <c r="K18" s="263"/>
      <c r="L18" s="263"/>
      <c r="M18" s="263"/>
      <c r="N18" s="263"/>
      <c r="O18" s="263"/>
      <c r="P18" s="263"/>
      <c r="Q18" s="263"/>
      <c r="R18" s="263"/>
    </row>
    <row r="19" spans="1:18" ht="20.25">
      <c r="A19" s="262" t="s">
        <v>467</v>
      </c>
      <c r="B19" s="262"/>
      <c r="C19" s="262"/>
      <c r="D19" s="262"/>
      <c r="E19" s="262"/>
      <c r="F19" s="262"/>
      <c r="G19" s="262"/>
      <c r="H19" s="262"/>
      <c r="I19" s="262"/>
      <c r="J19" s="262"/>
      <c r="K19" s="262"/>
      <c r="L19" s="262"/>
      <c r="M19" s="262"/>
      <c r="N19" s="262"/>
      <c r="O19" s="262"/>
      <c r="P19" s="262"/>
      <c r="Q19" s="262"/>
      <c r="R19" s="262"/>
    </row>
    <row r="20" spans="1:18" ht="18.75">
      <c r="A20" s="2"/>
      <c r="B20" s="2"/>
      <c r="C20" s="2"/>
      <c r="D20" s="3"/>
      <c r="E20" s="56"/>
      <c r="F20" s="5"/>
      <c r="G20" s="6"/>
      <c r="H20" s="6"/>
      <c r="I20" s="57"/>
      <c r="J20" s="57"/>
      <c r="K20" s="57"/>
      <c r="L20" s="57"/>
      <c r="M20" s="57"/>
      <c r="N20" s="57"/>
      <c r="O20" s="57"/>
      <c r="P20" s="57"/>
      <c r="Q20" s="57"/>
      <c r="R20" s="57"/>
    </row>
    <row r="21" spans="1:18" ht="39" customHeight="1">
      <c r="A21" s="257" t="s">
        <v>11</v>
      </c>
      <c r="B21" s="257"/>
      <c r="C21" s="257"/>
      <c r="D21" s="257"/>
      <c r="E21" s="261" t="s">
        <v>192</v>
      </c>
      <c r="F21" s="261"/>
      <c r="G21" s="29"/>
      <c r="H21" s="29"/>
      <c r="I21" s="30"/>
      <c r="J21" s="259"/>
      <c r="K21" s="259"/>
      <c r="L21" s="30"/>
      <c r="M21" s="30"/>
      <c r="N21" s="59" t="s">
        <v>12</v>
      </c>
      <c r="O21" s="47"/>
      <c r="P21" s="250">
        <v>36378613</v>
      </c>
      <c r="Q21" s="250"/>
      <c r="R21" s="52"/>
    </row>
    <row r="22" spans="1:18" ht="54.75" customHeight="1">
      <c r="A22" s="257" t="s">
        <v>13</v>
      </c>
      <c r="B22" s="257"/>
      <c r="C22" s="257"/>
      <c r="D22" s="257"/>
      <c r="E22" s="261" t="s">
        <v>195</v>
      </c>
      <c r="F22" s="261"/>
      <c r="G22" s="261"/>
      <c r="H22" s="261"/>
      <c r="I22" s="30"/>
      <c r="J22" s="259"/>
      <c r="K22" s="259"/>
      <c r="L22" s="30"/>
      <c r="M22" s="30"/>
      <c r="N22" s="45" t="s">
        <v>14</v>
      </c>
      <c r="O22" s="47"/>
      <c r="P22" s="260">
        <v>835</v>
      </c>
      <c r="Q22" s="260"/>
      <c r="R22" s="52"/>
    </row>
    <row r="23" spans="1:18" ht="66.75" customHeight="1">
      <c r="A23" s="257" t="s">
        <v>15</v>
      </c>
      <c r="B23" s="257"/>
      <c r="C23" s="257"/>
      <c r="D23" s="257"/>
      <c r="E23" s="261" t="s">
        <v>194</v>
      </c>
      <c r="F23" s="261"/>
      <c r="G23" s="261"/>
      <c r="H23" s="261"/>
      <c r="I23" s="30"/>
      <c r="J23" s="259"/>
      <c r="K23" s="259"/>
      <c r="L23" s="30"/>
      <c r="M23" s="30"/>
      <c r="N23" s="59" t="s">
        <v>16</v>
      </c>
      <c r="O23" s="47"/>
      <c r="P23" s="260">
        <v>53623446</v>
      </c>
      <c r="Q23" s="260"/>
      <c r="R23" s="52"/>
    </row>
    <row r="24" spans="1:18" ht="23.25" customHeight="1">
      <c r="A24" s="257" t="s">
        <v>17</v>
      </c>
      <c r="B24" s="257"/>
      <c r="C24" s="257"/>
      <c r="D24" s="257"/>
      <c r="E24" s="258" t="s">
        <v>193</v>
      </c>
      <c r="F24" s="258"/>
      <c r="G24" s="29"/>
      <c r="H24" s="29"/>
      <c r="I24" s="30"/>
      <c r="J24" s="259"/>
      <c r="K24" s="259"/>
      <c r="L24" s="30"/>
      <c r="M24" s="30"/>
      <c r="N24" s="59" t="s">
        <v>18</v>
      </c>
      <c r="O24" s="47"/>
      <c r="P24" s="260">
        <v>383</v>
      </c>
      <c r="Q24" s="260"/>
      <c r="R24" s="52"/>
    </row>
    <row r="25" spans="1:18" ht="27.75" customHeight="1">
      <c r="A25" s="257" t="s">
        <v>19</v>
      </c>
      <c r="B25" s="257"/>
      <c r="C25" s="257"/>
      <c r="D25" s="257"/>
      <c r="E25" s="258"/>
      <c r="F25" s="258"/>
      <c r="G25" s="29"/>
      <c r="H25" s="29"/>
      <c r="I25" s="30"/>
      <c r="J25" s="259"/>
      <c r="K25" s="259"/>
      <c r="L25" s="30"/>
      <c r="M25" s="30"/>
      <c r="N25" s="59" t="s">
        <v>20</v>
      </c>
      <c r="O25" s="47"/>
      <c r="P25" s="260">
        <v>643</v>
      </c>
      <c r="Q25" s="260"/>
      <c r="R25" s="52"/>
    </row>
    <row r="26" spans="1:18" ht="63" customHeight="1">
      <c r="A26" s="257" t="s">
        <v>21</v>
      </c>
      <c r="B26" s="257"/>
      <c r="C26" s="257"/>
      <c r="D26" s="257"/>
      <c r="E26" s="60"/>
      <c r="F26" s="5"/>
      <c r="G26" s="29"/>
      <c r="H26" s="29"/>
      <c r="I26" s="30"/>
      <c r="J26" s="46"/>
      <c r="K26" s="46"/>
      <c r="L26" s="30"/>
      <c r="M26" s="30"/>
      <c r="N26" s="59"/>
      <c r="O26" s="47"/>
      <c r="P26" s="260"/>
      <c r="Q26" s="260"/>
      <c r="R26" s="52"/>
    </row>
    <row r="28" spans="1:18" ht="15.75">
      <c r="A28" s="61"/>
      <c r="B28" s="61"/>
      <c r="C28" s="61"/>
      <c r="D28" s="62"/>
      <c r="E28" s="63"/>
      <c r="F28" s="64"/>
      <c r="G28" s="65"/>
      <c r="H28" s="65"/>
      <c r="I28" s="66"/>
      <c r="J28" s="67"/>
      <c r="K28" s="67"/>
      <c r="L28" s="68"/>
      <c r="M28" s="68"/>
      <c r="N28" s="69"/>
      <c r="O28" s="69"/>
      <c r="P28" s="67"/>
      <c r="Q28" s="67"/>
      <c r="R28" s="67"/>
    </row>
    <row r="29" spans="1:18" ht="18.75">
      <c r="A29" s="254" t="s">
        <v>196</v>
      </c>
      <c r="B29" s="254"/>
      <c r="C29" s="254"/>
      <c r="D29" s="254"/>
      <c r="E29" s="254"/>
      <c r="F29" s="254"/>
      <c r="G29" s="254"/>
      <c r="H29" s="254"/>
      <c r="I29" s="254"/>
      <c r="J29" s="254"/>
      <c r="K29" s="254"/>
      <c r="L29" s="254"/>
      <c r="M29" s="254"/>
      <c r="N29" s="254"/>
      <c r="O29" s="254"/>
      <c r="P29" s="254"/>
      <c r="Q29" s="254"/>
      <c r="R29" s="254"/>
    </row>
    <row r="30" spans="1:18" ht="15.75">
      <c r="A30" s="70"/>
      <c r="B30" s="70"/>
      <c r="C30" s="70"/>
      <c r="D30" s="71"/>
      <c r="E30" s="71"/>
      <c r="F30" s="72"/>
      <c r="G30" s="73"/>
      <c r="H30" s="73"/>
      <c r="I30" s="70"/>
      <c r="J30" s="70"/>
      <c r="K30" s="70"/>
      <c r="L30" s="70"/>
      <c r="M30" s="70"/>
      <c r="N30" s="70"/>
      <c r="O30" s="70"/>
      <c r="P30" s="70"/>
      <c r="Q30" s="70"/>
      <c r="R30" s="70"/>
    </row>
    <row r="31" spans="1:18" ht="15.75">
      <c r="A31" s="255"/>
      <c r="B31" s="255"/>
      <c r="C31" s="255"/>
      <c r="D31" s="255"/>
      <c r="E31" s="255"/>
      <c r="F31" s="255"/>
      <c r="G31" s="255"/>
      <c r="H31" s="255"/>
      <c r="I31" s="74"/>
      <c r="J31" s="74"/>
      <c r="K31" s="74"/>
      <c r="L31" s="74"/>
      <c r="M31" s="74"/>
      <c r="N31" s="75"/>
      <c r="O31" s="75"/>
      <c r="P31" s="75"/>
      <c r="Q31" s="75"/>
      <c r="R31" s="75"/>
    </row>
    <row r="32" spans="1:18" ht="15.75">
      <c r="A32" s="256" t="s">
        <v>22</v>
      </c>
      <c r="B32" s="256"/>
      <c r="C32" s="256"/>
      <c r="D32" s="256"/>
      <c r="E32" s="256"/>
      <c r="F32" s="256"/>
      <c r="G32" s="256"/>
      <c r="H32" s="256"/>
      <c r="I32" s="76"/>
      <c r="J32" s="76"/>
      <c r="K32" s="76"/>
      <c r="L32" s="76"/>
      <c r="M32" s="76"/>
      <c r="N32" s="77"/>
      <c r="O32" s="77"/>
      <c r="P32" s="77"/>
      <c r="Q32" s="77"/>
      <c r="R32" s="77"/>
    </row>
    <row r="33" spans="1:18" ht="15.75">
      <c r="A33" s="252" t="s">
        <v>23</v>
      </c>
      <c r="B33" s="252"/>
      <c r="C33" s="252"/>
      <c r="D33" s="252"/>
      <c r="E33" s="252"/>
      <c r="F33" s="252"/>
      <c r="G33" s="252"/>
      <c r="H33" s="252"/>
      <c r="I33" s="252"/>
      <c r="J33" s="252"/>
      <c r="K33" s="252"/>
      <c r="L33" s="252"/>
      <c r="M33" s="252"/>
      <c r="N33" s="252"/>
      <c r="O33" s="252"/>
      <c r="P33" s="252"/>
      <c r="Q33" s="252"/>
      <c r="R33" s="75"/>
    </row>
    <row r="34" spans="1:18" ht="15.75">
      <c r="A34" s="252"/>
      <c r="B34" s="252"/>
      <c r="C34" s="252"/>
      <c r="D34" s="252"/>
      <c r="E34" s="252"/>
      <c r="F34" s="252"/>
      <c r="G34" s="252"/>
      <c r="H34" s="252"/>
      <c r="I34" s="252"/>
      <c r="J34" s="252"/>
      <c r="K34" s="252"/>
      <c r="L34" s="252"/>
      <c r="M34" s="252"/>
      <c r="N34" s="252"/>
      <c r="O34" s="252"/>
      <c r="P34" s="252"/>
      <c r="Q34" s="252"/>
      <c r="R34" s="79"/>
    </row>
    <row r="35" spans="1:18" ht="15.75">
      <c r="A35" s="78"/>
      <c r="B35" s="78"/>
      <c r="C35" s="78"/>
      <c r="D35" s="78"/>
      <c r="E35" s="78"/>
      <c r="F35" s="78"/>
      <c r="G35" s="78"/>
      <c r="H35" s="78"/>
      <c r="I35" s="78"/>
      <c r="J35" s="78"/>
      <c r="K35" s="78"/>
      <c r="L35" s="78"/>
      <c r="M35" s="78"/>
      <c r="N35" s="78"/>
      <c r="O35" s="78"/>
      <c r="P35" s="78"/>
      <c r="Q35" s="78"/>
      <c r="R35" s="79"/>
    </row>
    <row r="36" spans="1:18" ht="15.75">
      <c r="A36" s="247" t="s">
        <v>24</v>
      </c>
      <c r="B36" s="247"/>
      <c r="C36" s="247"/>
      <c r="D36" s="247"/>
      <c r="E36" s="247"/>
      <c r="F36" s="247"/>
      <c r="G36" s="247"/>
      <c r="H36" s="247"/>
      <c r="I36" s="247"/>
      <c r="J36" s="247"/>
      <c r="K36" s="247"/>
      <c r="L36" s="247"/>
      <c r="M36" s="247"/>
      <c r="N36" s="247"/>
      <c r="O36" s="247"/>
      <c r="P36" s="247"/>
      <c r="Q36" s="247"/>
      <c r="R36" s="247"/>
    </row>
    <row r="37" spans="1:18" ht="15.75">
      <c r="A37" s="252" t="s">
        <v>25</v>
      </c>
      <c r="B37" s="252"/>
      <c r="C37" s="252"/>
      <c r="D37" s="252"/>
      <c r="E37" s="252"/>
      <c r="F37" s="252"/>
      <c r="G37" s="252"/>
      <c r="H37" s="252"/>
      <c r="I37" s="252"/>
      <c r="J37" s="252"/>
      <c r="K37" s="252"/>
      <c r="L37" s="252"/>
      <c r="M37" s="252"/>
      <c r="N37" s="252"/>
      <c r="O37" s="252"/>
      <c r="P37" s="252"/>
      <c r="Q37" s="252"/>
      <c r="R37" s="75"/>
    </row>
    <row r="38" spans="1:18" ht="15.75">
      <c r="A38" s="252"/>
      <c r="B38" s="252"/>
      <c r="C38" s="252"/>
      <c r="D38" s="252"/>
      <c r="E38" s="252"/>
      <c r="F38" s="252"/>
      <c r="G38" s="252"/>
      <c r="H38" s="252"/>
      <c r="I38" s="252"/>
      <c r="J38" s="252"/>
      <c r="K38" s="252"/>
      <c r="L38" s="252"/>
      <c r="M38" s="252"/>
      <c r="N38" s="252"/>
      <c r="O38" s="252"/>
      <c r="P38" s="252"/>
      <c r="Q38" s="252"/>
      <c r="R38" s="79"/>
    </row>
    <row r="39" spans="1:18" ht="15.75">
      <c r="A39" s="252"/>
      <c r="B39" s="252"/>
      <c r="C39" s="252"/>
      <c r="D39" s="252"/>
      <c r="E39" s="252"/>
      <c r="F39" s="252"/>
      <c r="G39" s="252"/>
      <c r="H39" s="252"/>
      <c r="I39" s="252"/>
      <c r="J39" s="252"/>
      <c r="K39" s="252"/>
      <c r="L39" s="252"/>
      <c r="M39" s="252"/>
      <c r="N39" s="252"/>
      <c r="O39" s="252"/>
      <c r="P39" s="252"/>
      <c r="Q39" s="252"/>
      <c r="R39" s="79"/>
    </row>
    <row r="40" spans="1:18" ht="15.75">
      <c r="A40" s="247" t="s">
        <v>26</v>
      </c>
      <c r="B40" s="247"/>
      <c r="C40" s="247"/>
      <c r="D40" s="247"/>
      <c r="E40" s="247"/>
      <c r="F40" s="247"/>
      <c r="G40" s="247"/>
      <c r="H40" s="247"/>
      <c r="I40" s="247"/>
      <c r="J40" s="247"/>
      <c r="K40" s="247"/>
      <c r="L40" s="247"/>
      <c r="M40" s="247"/>
      <c r="N40" s="247"/>
      <c r="O40" s="247"/>
      <c r="P40" s="247"/>
      <c r="Q40" s="247"/>
      <c r="R40" s="247"/>
    </row>
    <row r="41" spans="1:18" ht="15.75">
      <c r="A41" s="253" t="s">
        <v>27</v>
      </c>
      <c r="B41" s="253"/>
      <c r="C41" s="253"/>
      <c r="D41" s="253"/>
      <c r="E41" s="80"/>
      <c r="F41" s="80"/>
      <c r="G41" s="81"/>
      <c r="H41" s="81"/>
      <c r="I41" s="82"/>
      <c r="J41" s="82"/>
      <c r="K41" s="82"/>
      <c r="L41" s="82"/>
      <c r="M41" s="82"/>
      <c r="N41" s="82"/>
      <c r="O41" s="82"/>
      <c r="P41" s="82"/>
      <c r="Q41" s="82"/>
      <c r="R41" s="82"/>
    </row>
    <row r="42" spans="1:18" ht="15.75">
      <c r="A42" s="79"/>
      <c r="B42" s="79"/>
      <c r="C42" s="79"/>
      <c r="D42" s="83"/>
      <c r="E42" s="83"/>
      <c r="F42" s="64"/>
      <c r="G42" s="84"/>
      <c r="H42" s="84"/>
      <c r="I42" s="79"/>
      <c r="J42" s="79"/>
      <c r="K42" s="79"/>
      <c r="L42" s="79"/>
      <c r="M42" s="79"/>
      <c r="N42" s="79"/>
      <c r="O42" s="79"/>
      <c r="P42" s="79"/>
      <c r="Q42" s="79"/>
      <c r="R42" s="79"/>
    </row>
    <row r="43" spans="1:18" ht="15.75">
      <c r="A43" s="247" t="s">
        <v>28</v>
      </c>
      <c r="B43" s="247"/>
      <c r="C43" s="247"/>
      <c r="D43" s="247"/>
      <c r="E43" s="247"/>
      <c r="F43" s="247"/>
      <c r="G43" s="247"/>
      <c r="H43" s="247"/>
      <c r="I43" s="247"/>
      <c r="J43" s="247"/>
      <c r="K43" s="247"/>
      <c r="L43" s="247"/>
      <c r="M43" s="247"/>
      <c r="N43" s="247"/>
      <c r="O43" s="247"/>
      <c r="P43" s="247"/>
      <c r="Q43" s="247"/>
      <c r="R43" s="247"/>
    </row>
    <row r="44" spans="1:18" ht="15.75">
      <c r="A44" s="251" t="s">
        <v>29</v>
      </c>
      <c r="B44" s="251"/>
      <c r="C44" s="251"/>
      <c r="D44" s="251"/>
      <c r="E44" s="251"/>
      <c r="F44" s="251"/>
      <c r="G44" s="251"/>
      <c r="H44" s="251"/>
      <c r="I44" s="251"/>
      <c r="J44" s="251"/>
      <c r="K44" s="251"/>
      <c r="L44" s="251"/>
      <c r="M44" s="251"/>
      <c r="N44" s="251"/>
      <c r="O44" s="251"/>
      <c r="P44" s="251"/>
      <c r="Q44" s="251"/>
      <c r="R44" s="70"/>
    </row>
    <row r="45" spans="1:18" ht="15.75">
      <c r="A45" s="246"/>
      <c r="B45" s="246"/>
      <c r="C45" s="246"/>
      <c r="D45" s="246"/>
      <c r="E45" s="246"/>
      <c r="F45" s="246"/>
      <c r="G45" s="84"/>
      <c r="H45" s="84"/>
      <c r="I45" s="79"/>
      <c r="J45" s="79"/>
      <c r="K45" s="79"/>
      <c r="L45" s="79"/>
      <c r="M45" s="79"/>
      <c r="N45" s="75"/>
      <c r="O45" s="75"/>
      <c r="P45" s="75"/>
      <c r="Q45" s="79"/>
      <c r="R45" s="79"/>
    </row>
    <row r="46" spans="1:18" ht="15.75">
      <c r="A46" s="247" t="s">
        <v>30</v>
      </c>
      <c r="B46" s="247"/>
      <c r="C46" s="247"/>
      <c r="D46" s="247"/>
      <c r="E46" s="247"/>
      <c r="F46" s="247"/>
      <c r="G46" s="247"/>
      <c r="H46" s="247"/>
      <c r="I46" s="247"/>
      <c r="J46" s="247"/>
      <c r="K46" s="247"/>
      <c r="L46" s="247"/>
      <c r="M46" s="247"/>
      <c r="N46" s="247"/>
      <c r="O46" s="247"/>
      <c r="P46" s="247"/>
      <c r="Q46" s="247"/>
      <c r="R46" s="247"/>
    </row>
    <row r="47" spans="1:18" ht="15.75">
      <c r="A47" s="251" t="s">
        <v>31</v>
      </c>
      <c r="B47" s="251"/>
      <c r="C47" s="251"/>
      <c r="D47" s="251"/>
      <c r="E47" s="251"/>
      <c r="F47" s="251"/>
      <c r="G47" s="251"/>
      <c r="H47" s="251"/>
      <c r="I47" s="251"/>
      <c r="J47" s="251"/>
      <c r="K47" s="251"/>
      <c r="L47" s="251"/>
      <c r="M47" s="251"/>
      <c r="N47" s="251"/>
      <c r="O47" s="251"/>
      <c r="P47" s="251"/>
      <c r="Q47" s="251"/>
      <c r="R47" s="70"/>
    </row>
    <row r="48" spans="1:18" ht="15.75">
      <c r="A48" s="246"/>
      <c r="B48" s="246"/>
      <c r="C48" s="246"/>
      <c r="D48" s="246"/>
      <c r="E48" s="246"/>
      <c r="F48" s="246"/>
      <c r="G48" s="246"/>
      <c r="H48" s="246"/>
      <c r="I48" s="79"/>
      <c r="J48" s="79"/>
      <c r="K48" s="79"/>
      <c r="L48" s="79"/>
      <c r="M48" s="79"/>
      <c r="N48" s="75"/>
      <c r="O48" s="75"/>
      <c r="P48" s="75"/>
      <c r="Q48" s="75"/>
      <c r="R48" s="75"/>
    </row>
    <row r="49" spans="1:18" ht="15.75">
      <c r="A49" s="247" t="s">
        <v>32</v>
      </c>
      <c r="B49" s="247"/>
      <c r="C49" s="247"/>
      <c r="D49" s="247"/>
      <c r="E49" s="247"/>
      <c r="F49" s="247"/>
      <c r="G49" s="247"/>
      <c r="H49" s="247"/>
      <c r="I49" s="247"/>
      <c r="J49" s="247"/>
      <c r="K49" s="247"/>
      <c r="L49" s="247"/>
      <c r="M49" s="247"/>
      <c r="N49" s="247"/>
      <c r="O49" s="247"/>
      <c r="P49" s="247"/>
      <c r="Q49" s="247"/>
      <c r="R49" s="247"/>
    </row>
    <row r="50" spans="1:18" ht="15.75">
      <c r="A50" s="252" t="s">
        <v>33</v>
      </c>
      <c r="B50" s="252"/>
      <c r="C50" s="252"/>
      <c r="D50" s="252"/>
      <c r="E50" s="252"/>
      <c r="F50" s="252"/>
      <c r="G50" s="252"/>
      <c r="H50" s="252"/>
      <c r="I50" s="252"/>
      <c r="J50" s="252"/>
      <c r="K50" s="252"/>
      <c r="L50" s="252"/>
      <c r="M50" s="252"/>
      <c r="N50" s="252"/>
      <c r="O50" s="252"/>
      <c r="P50" s="252"/>
      <c r="Q50" s="252"/>
      <c r="R50" s="252"/>
    </row>
    <row r="51" spans="1:18" ht="15.75">
      <c r="A51" s="246"/>
      <c r="B51" s="246"/>
      <c r="C51" s="246"/>
      <c r="D51" s="246"/>
      <c r="E51" s="246"/>
      <c r="F51" s="246"/>
      <c r="G51" s="84"/>
      <c r="H51" s="84"/>
      <c r="I51" s="79"/>
      <c r="J51" s="79"/>
      <c r="K51" s="79"/>
      <c r="L51" s="79"/>
      <c r="M51" s="79"/>
      <c r="N51" s="75"/>
      <c r="O51" s="75"/>
      <c r="P51" s="75"/>
      <c r="Q51" s="79"/>
      <c r="R51" s="79"/>
    </row>
    <row r="52" spans="1:18" ht="15.75">
      <c r="A52" s="85" t="s">
        <v>34</v>
      </c>
      <c r="B52" s="86"/>
      <c r="C52" s="86"/>
      <c r="D52" s="87"/>
      <c r="E52" s="87"/>
      <c r="F52" s="88"/>
      <c r="G52" s="89"/>
      <c r="H52" s="89"/>
      <c r="I52" s="76"/>
      <c r="J52" s="76"/>
      <c r="K52" s="76"/>
      <c r="L52" s="76"/>
      <c r="M52" s="76"/>
      <c r="N52" s="77"/>
      <c r="O52" s="77"/>
      <c r="P52" s="77"/>
      <c r="Q52" s="77"/>
      <c r="R52" s="77"/>
    </row>
    <row r="53" spans="1:18" ht="15.75">
      <c r="A53" s="246" t="s">
        <v>35</v>
      </c>
      <c r="B53" s="246"/>
      <c r="C53" s="246"/>
      <c r="D53" s="246"/>
      <c r="E53" s="246"/>
      <c r="F53" s="246"/>
      <c r="G53" s="84"/>
      <c r="H53" s="84"/>
      <c r="I53" s="79"/>
      <c r="J53" s="79"/>
      <c r="K53" s="79"/>
      <c r="L53" s="79"/>
      <c r="M53" s="79"/>
      <c r="N53" s="75"/>
      <c r="O53" s="75"/>
      <c r="P53" s="75"/>
      <c r="Q53" s="79"/>
      <c r="R53" s="79"/>
    </row>
    <row r="54" spans="1:18" ht="15.75">
      <c r="A54" s="246"/>
      <c r="B54" s="246"/>
      <c r="C54" s="246"/>
      <c r="D54" s="246"/>
      <c r="E54" s="246"/>
      <c r="F54" s="246"/>
      <c r="G54" s="246"/>
      <c r="H54" s="246"/>
      <c r="I54" s="79"/>
      <c r="J54" s="79"/>
      <c r="K54" s="79"/>
      <c r="L54" s="79"/>
      <c r="M54" s="79"/>
      <c r="N54" s="75"/>
      <c r="O54" s="75"/>
      <c r="P54" s="75"/>
      <c r="Q54" s="75"/>
      <c r="R54" s="75"/>
    </row>
    <row r="55" spans="1:18" ht="15.75">
      <c r="A55" s="247" t="s">
        <v>36</v>
      </c>
      <c r="B55" s="247"/>
      <c r="C55" s="247"/>
      <c r="D55" s="247"/>
      <c r="E55" s="247"/>
      <c r="F55" s="247"/>
      <c r="G55" s="247"/>
      <c r="H55" s="247"/>
      <c r="I55" s="247"/>
      <c r="J55" s="247"/>
      <c r="K55" s="247"/>
      <c r="L55" s="247"/>
      <c r="M55" s="247"/>
      <c r="N55" s="247"/>
      <c r="O55" s="247"/>
      <c r="P55" s="247"/>
      <c r="Q55" s="247"/>
      <c r="R55" s="247"/>
    </row>
    <row r="56" spans="1:18" ht="15.75">
      <c r="A56" s="248" t="s">
        <v>37</v>
      </c>
      <c r="B56" s="248"/>
      <c r="C56" s="248"/>
      <c r="D56" s="248"/>
      <c r="E56" s="248"/>
      <c r="F56" s="248"/>
      <c r="G56" s="248"/>
      <c r="H56" s="248"/>
      <c r="I56" s="248"/>
      <c r="J56" s="248"/>
      <c r="K56" s="248"/>
      <c r="L56" s="248"/>
      <c r="M56" s="248"/>
      <c r="N56" s="248"/>
      <c r="O56" s="248"/>
      <c r="P56" s="248"/>
      <c r="Q56" s="248"/>
      <c r="R56" s="248"/>
    </row>
    <row r="58" spans="1:18" ht="18.75">
      <c r="A58" s="249" t="s">
        <v>38</v>
      </c>
      <c r="B58" s="249"/>
      <c r="C58" s="249"/>
      <c r="D58" s="249"/>
      <c r="E58" s="249"/>
      <c r="F58" s="249"/>
      <c r="G58" s="249"/>
      <c r="H58" s="249"/>
      <c r="I58" s="249"/>
      <c r="J58" s="249"/>
      <c r="K58" s="249"/>
      <c r="L58" s="249"/>
      <c r="M58" s="249"/>
      <c r="N58" s="249"/>
      <c r="O58" s="249"/>
      <c r="P58" s="249"/>
      <c r="Q58" s="249"/>
      <c r="R58" s="249"/>
    </row>
    <row r="59" spans="1:18" ht="18.75">
      <c r="A59" s="249" t="s">
        <v>466</v>
      </c>
      <c r="B59" s="249"/>
      <c r="C59" s="249"/>
      <c r="D59" s="249"/>
      <c r="E59" s="249"/>
      <c r="F59" s="249"/>
      <c r="G59" s="249"/>
      <c r="H59" s="249"/>
      <c r="I59" s="249"/>
      <c r="J59" s="249"/>
      <c r="K59" s="249"/>
      <c r="L59" s="249"/>
      <c r="M59" s="249"/>
      <c r="N59" s="249"/>
      <c r="O59" s="249"/>
      <c r="P59" s="249"/>
      <c r="Q59" s="249"/>
      <c r="R59" s="249"/>
    </row>
    <row r="60" spans="1:18" ht="18.75">
      <c r="A60" s="90"/>
      <c r="B60" s="90"/>
      <c r="C60" s="90"/>
      <c r="D60" s="91"/>
      <c r="E60" s="92"/>
      <c r="F60" s="93"/>
      <c r="G60" s="65"/>
      <c r="H60" s="65"/>
      <c r="I60" s="75"/>
      <c r="J60" s="67"/>
      <c r="K60" s="67"/>
      <c r="L60" s="67"/>
      <c r="M60" s="67"/>
      <c r="N60" s="75"/>
      <c r="O60" s="67"/>
      <c r="P60" s="67"/>
      <c r="Q60" s="67"/>
      <c r="R60" s="46"/>
    </row>
    <row r="61" spans="1:18" ht="15.75">
      <c r="A61" s="239" t="s">
        <v>39</v>
      </c>
      <c r="B61" s="239"/>
      <c r="C61" s="239"/>
      <c r="D61" s="239"/>
      <c r="E61" s="239"/>
      <c r="F61" s="239"/>
      <c r="G61" s="239"/>
      <c r="H61" s="239"/>
      <c r="I61" s="239"/>
      <c r="J61" s="239"/>
      <c r="K61" s="239"/>
      <c r="L61" s="239"/>
      <c r="M61" s="239"/>
      <c r="N61" s="239"/>
      <c r="O61" s="250"/>
      <c r="P61" s="250"/>
      <c r="Q61" s="250"/>
      <c r="R61" s="250"/>
    </row>
    <row r="62" spans="1:18" ht="15.75">
      <c r="A62" s="243" t="s">
        <v>40</v>
      </c>
      <c r="B62" s="243"/>
      <c r="C62" s="243"/>
      <c r="D62" s="243"/>
      <c r="E62" s="243"/>
      <c r="F62" s="243"/>
      <c r="G62" s="243"/>
      <c r="H62" s="243"/>
      <c r="I62" s="243"/>
      <c r="J62" s="243"/>
      <c r="K62" s="243"/>
      <c r="L62" s="243"/>
      <c r="M62" s="243"/>
      <c r="N62" s="243"/>
      <c r="O62" s="245">
        <v>9144119.18</v>
      </c>
      <c r="P62" s="245"/>
      <c r="Q62" s="245"/>
      <c r="R62" s="245"/>
    </row>
    <row r="63" spans="1:18" ht="15.75">
      <c r="A63" s="239" t="s">
        <v>41</v>
      </c>
      <c r="B63" s="239"/>
      <c r="C63" s="239"/>
      <c r="D63" s="239"/>
      <c r="E63" s="239"/>
      <c r="F63" s="239"/>
      <c r="G63" s="239"/>
      <c r="H63" s="239"/>
      <c r="I63" s="239"/>
      <c r="J63" s="239"/>
      <c r="K63" s="239"/>
      <c r="L63" s="239"/>
      <c r="M63" s="239"/>
      <c r="N63" s="239"/>
      <c r="O63" s="240"/>
      <c r="P63" s="240"/>
      <c r="Q63" s="240"/>
      <c r="R63" s="240"/>
    </row>
    <row r="64" spans="1:18" ht="15.75">
      <c r="A64" s="239" t="s">
        <v>42</v>
      </c>
      <c r="B64" s="239"/>
      <c r="C64" s="239"/>
      <c r="D64" s="239"/>
      <c r="E64" s="239"/>
      <c r="F64" s="239"/>
      <c r="G64" s="239"/>
      <c r="H64" s="239"/>
      <c r="I64" s="239"/>
      <c r="J64" s="239"/>
      <c r="K64" s="239"/>
      <c r="L64" s="239"/>
      <c r="M64" s="239"/>
      <c r="N64" s="239"/>
      <c r="O64" s="240">
        <v>1307377.03</v>
      </c>
      <c r="P64" s="240"/>
      <c r="Q64" s="240"/>
      <c r="R64" s="240"/>
    </row>
    <row r="65" spans="1:18" ht="15.75">
      <c r="A65" s="239" t="s">
        <v>43</v>
      </c>
      <c r="B65" s="239"/>
      <c r="C65" s="239"/>
      <c r="D65" s="239"/>
      <c r="E65" s="239"/>
      <c r="F65" s="239"/>
      <c r="G65" s="239"/>
      <c r="H65" s="239"/>
      <c r="I65" s="239"/>
      <c r="J65" s="239"/>
      <c r="K65" s="239"/>
      <c r="L65" s="239"/>
      <c r="M65" s="239"/>
      <c r="N65" s="239"/>
      <c r="O65" s="240"/>
      <c r="P65" s="240"/>
      <c r="Q65" s="240"/>
      <c r="R65" s="240"/>
    </row>
    <row r="66" spans="1:18" ht="15.75">
      <c r="A66" s="239" t="s">
        <v>44</v>
      </c>
      <c r="B66" s="239"/>
      <c r="C66" s="239"/>
      <c r="D66" s="239"/>
      <c r="E66" s="239"/>
      <c r="F66" s="239"/>
      <c r="G66" s="239"/>
      <c r="H66" s="239"/>
      <c r="I66" s="239"/>
      <c r="J66" s="239"/>
      <c r="K66" s="239"/>
      <c r="L66" s="239"/>
      <c r="M66" s="239"/>
      <c r="N66" s="239"/>
      <c r="O66" s="240">
        <v>1294054.75</v>
      </c>
      <c r="P66" s="240"/>
      <c r="Q66" s="240"/>
      <c r="R66" s="240"/>
    </row>
    <row r="67" spans="1:18" ht="15.75">
      <c r="A67" s="239" t="s">
        <v>45</v>
      </c>
      <c r="B67" s="239"/>
      <c r="C67" s="239"/>
      <c r="D67" s="239"/>
      <c r="E67" s="239"/>
      <c r="F67" s="239"/>
      <c r="G67" s="239"/>
      <c r="H67" s="239"/>
      <c r="I67" s="239"/>
      <c r="J67" s="239"/>
      <c r="K67" s="239"/>
      <c r="L67" s="239"/>
      <c r="M67" s="239"/>
      <c r="N67" s="239"/>
      <c r="O67" s="240">
        <v>13322.28</v>
      </c>
      <c r="P67" s="240"/>
      <c r="Q67" s="240"/>
      <c r="R67" s="240"/>
    </row>
    <row r="68" spans="1:18" ht="15.75">
      <c r="A68" s="239" t="s">
        <v>46</v>
      </c>
      <c r="B68" s="239"/>
      <c r="C68" s="239"/>
      <c r="D68" s="239"/>
      <c r="E68" s="239"/>
      <c r="F68" s="239"/>
      <c r="G68" s="239"/>
      <c r="H68" s="239"/>
      <c r="I68" s="239"/>
      <c r="J68" s="239"/>
      <c r="K68" s="239"/>
      <c r="L68" s="239"/>
      <c r="M68" s="239"/>
      <c r="N68" s="239"/>
      <c r="O68" s="240">
        <v>3327684.48</v>
      </c>
      <c r="P68" s="240"/>
      <c r="Q68" s="240"/>
      <c r="R68" s="240"/>
    </row>
    <row r="69" spans="1:18" ht="15.75">
      <c r="A69" s="239" t="s">
        <v>47</v>
      </c>
      <c r="B69" s="239"/>
      <c r="C69" s="239"/>
      <c r="D69" s="239"/>
      <c r="E69" s="239"/>
      <c r="F69" s="239"/>
      <c r="G69" s="239"/>
      <c r="H69" s="239"/>
      <c r="I69" s="239"/>
      <c r="J69" s="239"/>
      <c r="K69" s="239"/>
      <c r="L69" s="239"/>
      <c r="M69" s="239"/>
      <c r="N69" s="239"/>
      <c r="O69" s="240">
        <v>272394.52</v>
      </c>
      <c r="P69" s="240"/>
      <c r="Q69" s="240"/>
      <c r="R69" s="240"/>
    </row>
    <row r="70" spans="1:18" ht="15.75">
      <c r="A70" s="239" t="s">
        <v>48</v>
      </c>
      <c r="B70" s="239"/>
      <c r="C70" s="239"/>
      <c r="D70" s="239"/>
      <c r="E70" s="239"/>
      <c r="F70" s="239"/>
      <c r="G70" s="239"/>
      <c r="H70" s="239"/>
      <c r="I70" s="239"/>
      <c r="J70" s="239"/>
      <c r="K70" s="239"/>
      <c r="L70" s="239"/>
      <c r="M70" s="239"/>
      <c r="N70" s="239"/>
      <c r="O70" s="240"/>
      <c r="P70" s="240"/>
      <c r="Q70" s="240"/>
      <c r="R70" s="240"/>
    </row>
    <row r="71" spans="1:18" ht="15.75">
      <c r="A71" s="239" t="s">
        <v>49</v>
      </c>
      <c r="B71" s="239"/>
      <c r="C71" s="239"/>
      <c r="D71" s="239"/>
      <c r="E71" s="239"/>
      <c r="F71" s="239"/>
      <c r="G71" s="239"/>
      <c r="H71" s="239"/>
      <c r="I71" s="239"/>
      <c r="J71" s="239"/>
      <c r="K71" s="239"/>
      <c r="L71" s="239"/>
      <c r="M71" s="239"/>
      <c r="N71" s="239"/>
      <c r="O71" s="240"/>
      <c r="P71" s="240"/>
      <c r="Q71" s="240"/>
      <c r="R71" s="240"/>
    </row>
    <row r="72" spans="1:18" ht="15.75">
      <c r="A72" s="243" t="s">
        <v>50</v>
      </c>
      <c r="B72" s="243"/>
      <c r="C72" s="243"/>
      <c r="D72" s="243"/>
      <c r="E72" s="243"/>
      <c r="F72" s="243"/>
      <c r="G72" s="243"/>
      <c r="H72" s="243"/>
      <c r="I72" s="243"/>
      <c r="J72" s="243"/>
      <c r="K72" s="243"/>
      <c r="L72" s="243"/>
      <c r="M72" s="243"/>
      <c r="N72" s="243"/>
      <c r="O72" s="240"/>
      <c r="P72" s="240"/>
      <c r="Q72" s="240"/>
      <c r="R72" s="240"/>
    </row>
    <row r="73" spans="1:18" ht="15.75">
      <c r="A73" s="239" t="s">
        <v>51</v>
      </c>
      <c r="B73" s="239"/>
      <c r="C73" s="239"/>
      <c r="D73" s="239"/>
      <c r="E73" s="239"/>
      <c r="F73" s="239"/>
      <c r="G73" s="239"/>
      <c r="H73" s="239"/>
      <c r="I73" s="239"/>
      <c r="J73" s="239"/>
      <c r="K73" s="239"/>
      <c r="L73" s="239"/>
      <c r="M73" s="239"/>
      <c r="N73" s="239"/>
      <c r="O73" s="240"/>
      <c r="P73" s="240"/>
      <c r="Q73" s="240"/>
      <c r="R73" s="240"/>
    </row>
    <row r="74" spans="1:18" ht="15.75">
      <c r="A74" s="239" t="s">
        <v>52</v>
      </c>
      <c r="B74" s="239"/>
      <c r="C74" s="239"/>
      <c r="D74" s="239"/>
      <c r="E74" s="239"/>
      <c r="F74" s="239"/>
      <c r="G74" s="239"/>
      <c r="H74" s="239"/>
      <c r="I74" s="239"/>
      <c r="J74" s="239"/>
      <c r="K74" s="239"/>
      <c r="L74" s="239"/>
      <c r="M74" s="239"/>
      <c r="N74" s="239"/>
      <c r="O74" s="240"/>
      <c r="P74" s="240"/>
      <c r="Q74" s="240"/>
      <c r="R74" s="240"/>
    </row>
    <row r="75" spans="1:18" ht="15.75">
      <c r="A75" s="239" t="s">
        <v>53</v>
      </c>
      <c r="B75" s="239"/>
      <c r="C75" s="239"/>
      <c r="D75" s="239"/>
      <c r="E75" s="239"/>
      <c r="F75" s="239"/>
      <c r="G75" s="239"/>
      <c r="H75" s="239"/>
      <c r="I75" s="239"/>
      <c r="J75" s="239"/>
      <c r="K75" s="239"/>
      <c r="L75" s="239"/>
      <c r="M75" s="239"/>
      <c r="N75" s="239"/>
      <c r="O75" s="240"/>
      <c r="P75" s="240"/>
      <c r="Q75" s="240"/>
      <c r="R75" s="240"/>
    </row>
    <row r="76" spans="1:18" ht="15.75">
      <c r="A76" s="239" t="s">
        <v>54</v>
      </c>
      <c r="B76" s="239"/>
      <c r="C76" s="239"/>
      <c r="D76" s="239"/>
      <c r="E76" s="239"/>
      <c r="F76" s="239"/>
      <c r="G76" s="239"/>
      <c r="H76" s="239"/>
      <c r="I76" s="239"/>
      <c r="J76" s="239"/>
      <c r="K76" s="239"/>
      <c r="L76" s="239"/>
      <c r="M76" s="239"/>
      <c r="N76" s="239"/>
      <c r="O76" s="245"/>
      <c r="P76" s="245"/>
      <c r="Q76" s="245"/>
      <c r="R76" s="245"/>
    </row>
    <row r="77" spans="1:18" ht="15.75">
      <c r="A77" s="239" t="s">
        <v>55</v>
      </c>
      <c r="B77" s="239"/>
      <c r="C77" s="239"/>
      <c r="D77" s="239"/>
      <c r="E77" s="239"/>
      <c r="F77" s="239"/>
      <c r="G77" s="239"/>
      <c r="H77" s="239"/>
      <c r="I77" s="239"/>
      <c r="J77" s="239"/>
      <c r="K77" s="239"/>
      <c r="L77" s="239"/>
      <c r="M77" s="239"/>
      <c r="N77" s="239"/>
      <c r="O77" s="240">
        <v>217109.44</v>
      </c>
      <c r="P77" s="240"/>
      <c r="Q77" s="240"/>
      <c r="R77" s="240"/>
    </row>
    <row r="78" spans="1:18" ht="15.75">
      <c r="A78" s="239" t="s">
        <v>56</v>
      </c>
      <c r="B78" s="239"/>
      <c r="C78" s="239"/>
      <c r="D78" s="239"/>
      <c r="E78" s="239"/>
      <c r="F78" s="239"/>
      <c r="G78" s="239"/>
      <c r="H78" s="239"/>
      <c r="I78" s="239"/>
      <c r="J78" s="239"/>
      <c r="K78" s="239"/>
      <c r="L78" s="239"/>
      <c r="M78" s="239"/>
      <c r="N78" s="239"/>
      <c r="O78" s="240">
        <v>41192.62</v>
      </c>
      <c r="P78" s="240"/>
      <c r="Q78" s="240"/>
      <c r="R78" s="240"/>
    </row>
    <row r="79" spans="1:18" ht="15.75">
      <c r="A79" s="239" t="s">
        <v>57</v>
      </c>
      <c r="B79" s="239"/>
      <c r="C79" s="239"/>
      <c r="D79" s="239"/>
      <c r="E79" s="239"/>
      <c r="F79" s="239"/>
      <c r="G79" s="239"/>
      <c r="H79" s="239"/>
      <c r="I79" s="239"/>
      <c r="J79" s="239"/>
      <c r="K79" s="239"/>
      <c r="L79" s="239"/>
      <c r="M79" s="239"/>
      <c r="N79" s="239"/>
      <c r="O79" s="240"/>
      <c r="P79" s="240"/>
      <c r="Q79" s="240"/>
      <c r="R79" s="240"/>
    </row>
    <row r="80" spans="1:18" ht="15.75">
      <c r="A80" s="239" t="s">
        <v>58</v>
      </c>
      <c r="B80" s="239"/>
      <c r="C80" s="239"/>
      <c r="D80" s="239"/>
      <c r="E80" s="239"/>
      <c r="F80" s="239"/>
      <c r="G80" s="239"/>
      <c r="H80" s="239"/>
      <c r="I80" s="239"/>
      <c r="J80" s="239"/>
      <c r="K80" s="239"/>
      <c r="L80" s="239"/>
      <c r="M80" s="239"/>
      <c r="N80" s="239"/>
      <c r="O80" s="240"/>
      <c r="P80" s="240"/>
      <c r="Q80" s="240"/>
      <c r="R80" s="240"/>
    </row>
    <row r="81" spans="1:18" ht="15.75">
      <c r="A81" s="239" t="s">
        <v>59</v>
      </c>
      <c r="B81" s="239"/>
      <c r="C81" s="239"/>
      <c r="D81" s="239"/>
      <c r="E81" s="239"/>
      <c r="F81" s="239"/>
      <c r="G81" s="239"/>
      <c r="H81" s="239"/>
      <c r="I81" s="239"/>
      <c r="J81" s="239"/>
      <c r="K81" s="239"/>
      <c r="L81" s="239"/>
      <c r="M81" s="239"/>
      <c r="N81" s="239"/>
      <c r="O81" s="240">
        <v>-4654358.5</v>
      </c>
      <c r="P81" s="240"/>
      <c r="Q81" s="240"/>
      <c r="R81" s="240"/>
    </row>
    <row r="82" spans="1:18" ht="15.75">
      <c r="A82" s="239" t="s">
        <v>60</v>
      </c>
      <c r="B82" s="239"/>
      <c r="C82" s="239"/>
      <c r="D82" s="239"/>
      <c r="E82" s="239"/>
      <c r="F82" s="239"/>
      <c r="G82" s="239"/>
      <c r="H82" s="239"/>
      <c r="I82" s="239"/>
      <c r="J82" s="239"/>
      <c r="K82" s="239"/>
      <c r="L82" s="239"/>
      <c r="M82" s="239"/>
      <c r="N82" s="239"/>
      <c r="O82" s="240">
        <v>-10745922.64</v>
      </c>
      <c r="P82" s="240"/>
      <c r="Q82" s="240"/>
      <c r="R82" s="240"/>
    </row>
    <row r="83" spans="1:18" ht="15.75">
      <c r="A83" s="239" t="s">
        <v>61</v>
      </c>
      <c r="B83" s="239"/>
      <c r="C83" s="239"/>
      <c r="D83" s="239"/>
      <c r="E83" s="239"/>
      <c r="F83" s="239"/>
      <c r="G83" s="239"/>
      <c r="H83" s="239"/>
      <c r="I83" s="239"/>
      <c r="J83" s="239"/>
      <c r="K83" s="239"/>
      <c r="L83" s="239"/>
      <c r="M83" s="239"/>
      <c r="N83" s="239"/>
      <c r="O83" s="240">
        <v>6091564.14</v>
      </c>
      <c r="P83" s="240"/>
      <c r="Q83" s="240"/>
      <c r="R83" s="240"/>
    </row>
    <row r="84" spans="1:18" ht="15.75">
      <c r="A84" s="244" t="s">
        <v>62</v>
      </c>
      <c r="B84" s="244"/>
      <c r="C84" s="244"/>
      <c r="D84" s="244"/>
      <c r="E84" s="244"/>
      <c r="F84" s="244"/>
      <c r="G84" s="244"/>
      <c r="H84" s="244"/>
      <c r="I84" s="244"/>
      <c r="J84" s="244"/>
      <c r="K84" s="244"/>
      <c r="L84" s="244"/>
      <c r="M84" s="244"/>
      <c r="N84" s="244"/>
      <c r="O84" s="240">
        <v>-4654358.5</v>
      </c>
      <c r="P84" s="240"/>
      <c r="Q84" s="240"/>
      <c r="R84" s="240"/>
    </row>
    <row r="85" spans="1:18" ht="15.75">
      <c r="A85" s="239" t="s">
        <v>63</v>
      </c>
      <c r="B85" s="239"/>
      <c r="C85" s="239"/>
      <c r="D85" s="239"/>
      <c r="E85" s="239"/>
      <c r="F85" s="239"/>
      <c r="G85" s="239"/>
      <c r="H85" s="239"/>
      <c r="I85" s="239"/>
      <c r="J85" s="239"/>
      <c r="K85" s="239"/>
      <c r="L85" s="239"/>
      <c r="M85" s="239"/>
      <c r="N85" s="239"/>
      <c r="O85" s="240">
        <v>20237.66</v>
      </c>
      <c r="P85" s="240"/>
      <c r="Q85" s="240"/>
      <c r="R85" s="240"/>
    </row>
    <row r="86" spans="1:18" ht="15.75">
      <c r="A86" s="243" t="s">
        <v>64</v>
      </c>
      <c r="B86" s="243"/>
      <c r="C86" s="243"/>
      <c r="D86" s="243"/>
      <c r="E86" s="243"/>
      <c r="F86" s="243"/>
      <c r="G86" s="243"/>
      <c r="H86" s="243"/>
      <c r="I86" s="243"/>
      <c r="J86" s="243"/>
      <c r="K86" s="243"/>
      <c r="L86" s="243"/>
      <c r="M86" s="243"/>
      <c r="N86" s="243"/>
      <c r="O86" s="240"/>
      <c r="P86" s="240"/>
      <c r="Q86" s="240"/>
      <c r="R86" s="240"/>
    </row>
    <row r="87" spans="1:18" ht="15.75">
      <c r="A87" s="239" t="s">
        <v>41</v>
      </c>
      <c r="B87" s="239"/>
      <c r="C87" s="239"/>
      <c r="D87" s="239"/>
      <c r="E87" s="239"/>
      <c r="F87" s="239"/>
      <c r="G87" s="239"/>
      <c r="H87" s="239"/>
      <c r="I87" s="239"/>
      <c r="J87" s="239"/>
      <c r="K87" s="239"/>
      <c r="L87" s="239"/>
      <c r="M87" s="239"/>
      <c r="N87" s="239"/>
      <c r="O87" s="240"/>
      <c r="P87" s="240"/>
      <c r="Q87" s="240"/>
      <c r="R87" s="240"/>
    </row>
    <row r="88" spans="1:18" ht="15.75">
      <c r="A88" s="239" t="s">
        <v>65</v>
      </c>
      <c r="B88" s="239"/>
      <c r="C88" s="239"/>
      <c r="D88" s="239"/>
      <c r="E88" s="239"/>
      <c r="F88" s="239"/>
      <c r="G88" s="239"/>
      <c r="H88" s="239"/>
      <c r="I88" s="239"/>
      <c r="J88" s="239"/>
      <c r="K88" s="239"/>
      <c r="L88" s="239"/>
      <c r="M88" s="239"/>
      <c r="N88" s="239"/>
      <c r="O88" s="240">
        <v>76717.93</v>
      </c>
      <c r="P88" s="240"/>
      <c r="Q88" s="240"/>
      <c r="R88" s="240"/>
    </row>
    <row r="89" spans="1:18" ht="15.75">
      <c r="A89" s="239" t="s">
        <v>63</v>
      </c>
      <c r="B89" s="239"/>
      <c r="C89" s="239"/>
      <c r="D89" s="239"/>
      <c r="E89" s="239"/>
      <c r="F89" s="239"/>
      <c r="G89" s="239"/>
      <c r="H89" s="239"/>
      <c r="I89" s="239"/>
      <c r="J89" s="239"/>
      <c r="K89" s="239"/>
      <c r="L89" s="239"/>
      <c r="M89" s="239"/>
      <c r="N89" s="239"/>
      <c r="O89" s="240">
        <v>2.68</v>
      </c>
      <c r="P89" s="240"/>
      <c r="Q89" s="240"/>
      <c r="R89" s="240"/>
    </row>
    <row r="90" spans="1:18" ht="15.75">
      <c r="A90" s="239" t="s">
        <v>66</v>
      </c>
      <c r="B90" s="239"/>
      <c r="C90" s="239"/>
      <c r="D90" s="239"/>
      <c r="E90" s="239"/>
      <c r="F90" s="239"/>
      <c r="G90" s="239"/>
      <c r="H90" s="239"/>
      <c r="I90" s="239"/>
      <c r="J90" s="239"/>
      <c r="K90" s="239"/>
      <c r="L90" s="239"/>
      <c r="M90" s="239"/>
      <c r="N90" s="239"/>
      <c r="O90" s="240">
        <v>57.99</v>
      </c>
      <c r="P90" s="240"/>
      <c r="Q90" s="240"/>
      <c r="R90" s="240"/>
    </row>
    <row r="91" spans="1:18" ht="15.75">
      <c r="A91" s="239" t="s">
        <v>67</v>
      </c>
      <c r="B91" s="239"/>
      <c r="C91" s="239"/>
      <c r="D91" s="239"/>
      <c r="E91" s="239"/>
      <c r="F91" s="239"/>
      <c r="G91" s="239"/>
      <c r="H91" s="239"/>
      <c r="I91" s="239"/>
      <c r="J91" s="239"/>
      <c r="K91" s="239"/>
      <c r="L91" s="239"/>
      <c r="M91" s="239"/>
      <c r="N91" s="239"/>
      <c r="O91" s="240"/>
      <c r="P91" s="240"/>
      <c r="Q91" s="240"/>
      <c r="R91" s="240"/>
    </row>
    <row r="92" spans="1:18" ht="15.75">
      <c r="A92" s="239" t="s">
        <v>68</v>
      </c>
      <c r="B92" s="239"/>
      <c r="C92" s="239"/>
      <c r="D92" s="239"/>
      <c r="E92" s="239"/>
      <c r="F92" s="239"/>
      <c r="G92" s="239"/>
      <c r="H92" s="239"/>
      <c r="I92" s="239"/>
      <c r="J92" s="239"/>
      <c r="K92" s="239"/>
      <c r="L92" s="239"/>
      <c r="M92" s="239"/>
      <c r="N92" s="239"/>
      <c r="O92" s="240">
        <v>9.44</v>
      </c>
      <c r="P92" s="240"/>
      <c r="Q92" s="240"/>
      <c r="R92" s="240"/>
    </row>
    <row r="93" spans="1:18" ht="18.75">
      <c r="A93" s="94"/>
      <c r="B93" s="94"/>
      <c r="C93" s="94"/>
      <c r="D93" s="91"/>
      <c r="E93" s="91"/>
      <c r="F93" s="64"/>
      <c r="G93" s="65"/>
      <c r="H93" s="65"/>
      <c r="I93" s="75"/>
      <c r="J93" s="95"/>
      <c r="K93" s="95"/>
      <c r="L93" s="95"/>
      <c r="M93" s="67"/>
      <c r="N93" s="75"/>
      <c r="O93" s="96"/>
      <c r="P93" s="96"/>
      <c r="Q93" s="96"/>
      <c r="R93" s="97"/>
    </row>
    <row r="94" spans="1:18" ht="18.75">
      <c r="A94" s="77" t="s">
        <v>69</v>
      </c>
      <c r="B94" s="77"/>
      <c r="C94" s="77"/>
      <c r="D94" s="91"/>
      <c r="E94" s="91"/>
      <c r="F94" s="64"/>
      <c r="G94" s="65"/>
      <c r="H94" s="65"/>
      <c r="I94" s="75"/>
      <c r="J94" s="95"/>
      <c r="K94" s="95"/>
      <c r="L94" s="95"/>
      <c r="M94" s="67"/>
      <c r="N94" s="75"/>
      <c r="O94" s="96"/>
      <c r="P94" s="96"/>
      <c r="Q94" s="96"/>
      <c r="R94" s="97"/>
    </row>
    <row r="95" spans="1:18" ht="15.75">
      <c r="A95" s="239" t="s">
        <v>70</v>
      </c>
      <c r="B95" s="239"/>
      <c r="C95" s="239"/>
      <c r="D95" s="239"/>
      <c r="E95" s="239"/>
      <c r="F95" s="239"/>
      <c r="G95" s="239"/>
      <c r="H95" s="239"/>
      <c r="I95" s="239"/>
      <c r="J95" s="239"/>
      <c r="K95" s="239"/>
      <c r="L95" s="239"/>
      <c r="M95" s="239"/>
      <c r="N95" s="239"/>
      <c r="O95" s="240">
        <v>9144119.18</v>
      </c>
      <c r="P95" s="240"/>
      <c r="Q95" s="240"/>
      <c r="R95" s="240"/>
    </row>
    <row r="96" spans="1:18" ht="15.75">
      <c r="A96" s="239" t="s">
        <v>71</v>
      </c>
      <c r="B96" s="239"/>
      <c r="C96" s="239"/>
      <c r="D96" s="239"/>
      <c r="E96" s="239"/>
      <c r="F96" s="239"/>
      <c r="G96" s="239"/>
      <c r="H96" s="239"/>
      <c r="I96" s="239"/>
      <c r="J96" s="239"/>
      <c r="K96" s="239"/>
      <c r="L96" s="239"/>
      <c r="M96" s="239"/>
      <c r="N96" s="239"/>
      <c r="O96" s="240">
        <v>2145248</v>
      </c>
      <c r="P96" s="240"/>
      <c r="Q96" s="240"/>
      <c r="R96" s="240"/>
    </row>
    <row r="97" spans="1:18" ht="15.75">
      <c r="A97" s="239" t="s">
        <v>72</v>
      </c>
      <c r="B97" s="239"/>
      <c r="C97" s="239"/>
      <c r="D97" s="239"/>
      <c r="E97" s="239"/>
      <c r="F97" s="239"/>
      <c r="G97" s="239"/>
      <c r="H97" s="239"/>
      <c r="I97" s="239"/>
      <c r="J97" s="239"/>
      <c r="K97" s="239"/>
      <c r="L97" s="239"/>
      <c r="M97" s="239"/>
      <c r="N97" s="239"/>
      <c r="O97" s="240">
        <v>5272990.06</v>
      </c>
      <c r="P97" s="240"/>
      <c r="Q97" s="240"/>
      <c r="R97" s="240"/>
    </row>
    <row r="98" spans="1:18" ht="15.75">
      <c r="A98" s="239" t="s">
        <v>73</v>
      </c>
      <c r="B98" s="239"/>
      <c r="C98" s="239"/>
      <c r="D98" s="239"/>
      <c r="E98" s="239"/>
      <c r="F98" s="239"/>
      <c r="G98" s="239"/>
      <c r="H98" s="239"/>
      <c r="I98" s="239"/>
      <c r="J98" s="239"/>
      <c r="K98" s="239"/>
      <c r="L98" s="239"/>
      <c r="M98" s="239"/>
      <c r="N98" s="239"/>
      <c r="O98" s="240">
        <v>1725881.02</v>
      </c>
      <c r="P98" s="240"/>
      <c r="Q98" s="240"/>
      <c r="R98" s="240"/>
    </row>
    <row r="99" spans="1:18" ht="20.25">
      <c r="A99" s="241" t="s">
        <v>74</v>
      </c>
      <c r="B99" s="241"/>
      <c r="C99" s="241"/>
      <c r="D99" s="241"/>
      <c r="E99" s="241"/>
      <c r="F99" s="241"/>
      <c r="G99" s="241"/>
      <c r="H99" s="29"/>
      <c r="I99" s="7"/>
      <c r="J99" s="98"/>
      <c r="K99" s="98"/>
      <c r="L99" s="98"/>
      <c r="M99" s="99"/>
      <c r="N99" s="100"/>
      <c r="O99" s="242" t="s">
        <v>75</v>
      </c>
      <c r="P99" s="242"/>
      <c r="Q99" s="242"/>
      <c r="R99" s="242"/>
    </row>
    <row r="100" spans="1:18" ht="18.75">
      <c r="A100" s="234" t="s">
        <v>465</v>
      </c>
      <c r="B100" s="234"/>
      <c r="C100" s="234"/>
      <c r="D100" s="234"/>
      <c r="E100" s="234"/>
      <c r="F100" s="234"/>
      <c r="G100" s="234"/>
      <c r="H100" s="234"/>
      <c r="I100" s="234"/>
      <c r="J100" s="234"/>
      <c r="K100" s="234"/>
      <c r="L100" s="234"/>
      <c r="M100" s="234"/>
      <c r="N100" s="234"/>
      <c r="O100" s="234"/>
      <c r="P100" s="234"/>
      <c r="Q100" s="234"/>
      <c r="R100" s="234"/>
    </row>
    <row r="101" spans="1:18" ht="12.75">
      <c r="A101" s="235" t="s">
        <v>39</v>
      </c>
      <c r="B101" s="235" t="s">
        <v>76</v>
      </c>
      <c r="C101" s="236" t="s">
        <v>77</v>
      </c>
      <c r="D101" s="237" t="s">
        <v>462</v>
      </c>
      <c r="E101" s="237"/>
      <c r="F101" s="237"/>
      <c r="G101" s="237"/>
      <c r="H101" s="237"/>
      <c r="I101" s="231" t="s">
        <v>463</v>
      </c>
      <c r="J101" s="231"/>
      <c r="K101" s="231"/>
      <c r="L101" s="231"/>
      <c r="M101" s="231"/>
      <c r="N101" s="231" t="s">
        <v>464</v>
      </c>
      <c r="O101" s="231"/>
      <c r="P101" s="231"/>
      <c r="Q101" s="231"/>
      <c r="R101" s="231"/>
    </row>
    <row r="102" spans="1:18" ht="15.75">
      <c r="A102" s="235"/>
      <c r="B102" s="235"/>
      <c r="C102" s="236"/>
      <c r="D102" s="238" t="s">
        <v>78</v>
      </c>
      <c r="E102" s="237" t="s">
        <v>201</v>
      </c>
      <c r="F102" s="224" t="s">
        <v>79</v>
      </c>
      <c r="G102" s="216" t="s">
        <v>80</v>
      </c>
      <c r="H102" s="216"/>
      <c r="I102" s="233" t="s">
        <v>78</v>
      </c>
      <c r="J102" s="231" t="s">
        <v>201</v>
      </c>
      <c r="K102" s="231" t="s">
        <v>79</v>
      </c>
      <c r="L102" s="231" t="s">
        <v>80</v>
      </c>
      <c r="M102" s="231"/>
      <c r="N102" s="233" t="s">
        <v>78</v>
      </c>
      <c r="O102" s="231" t="s">
        <v>201</v>
      </c>
      <c r="P102" s="231" t="s">
        <v>79</v>
      </c>
      <c r="Q102" s="231" t="s">
        <v>80</v>
      </c>
      <c r="R102" s="231"/>
    </row>
    <row r="103" spans="1:18" ht="71.25" customHeight="1">
      <c r="A103" s="235"/>
      <c r="B103" s="235"/>
      <c r="C103" s="236"/>
      <c r="D103" s="238"/>
      <c r="E103" s="237"/>
      <c r="F103" s="224"/>
      <c r="G103" s="103" t="s">
        <v>81</v>
      </c>
      <c r="H103" s="103" t="s">
        <v>82</v>
      </c>
      <c r="I103" s="233"/>
      <c r="J103" s="231"/>
      <c r="K103" s="231"/>
      <c r="L103" s="101" t="s">
        <v>81</v>
      </c>
      <c r="M103" s="104" t="s">
        <v>82</v>
      </c>
      <c r="N103" s="233"/>
      <c r="O103" s="231"/>
      <c r="P103" s="231"/>
      <c r="Q103" s="101" t="s">
        <v>81</v>
      </c>
      <c r="R103" s="104" t="s">
        <v>202</v>
      </c>
    </row>
    <row r="104" spans="1:18" ht="15.75">
      <c r="A104" s="105">
        <v>1</v>
      </c>
      <c r="B104" s="105">
        <v>2</v>
      </c>
      <c r="C104" s="105">
        <v>3</v>
      </c>
      <c r="D104" s="106">
        <v>4</v>
      </c>
      <c r="E104" s="106">
        <v>5</v>
      </c>
      <c r="F104" s="102">
        <v>6</v>
      </c>
      <c r="G104" s="107">
        <v>7</v>
      </c>
      <c r="H104" s="107">
        <v>8</v>
      </c>
      <c r="I104" s="105">
        <v>9</v>
      </c>
      <c r="J104" s="105">
        <v>10</v>
      </c>
      <c r="K104" s="105">
        <v>11</v>
      </c>
      <c r="L104" s="105">
        <v>12</v>
      </c>
      <c r="M104" s="108">
        <v>13</v>
      </c>
      <c r="N104" s="105">
        <v>14</v>
      </c>
      <c r="O104" s="105">
        <v>15</v>
      </c>
      <c r="P104" s="105">
        <v>16</v>
      </c>
      <c r="Q104" s="105">
        <v>17</v>
      </c>
      <c r="R104" s="109">
        <v>18</v>
      </c>
    </row>
    <row r="105" spans="1:18" ht="15.75">
      <c r="A105" s="110" t="s">
        <v>83</v>
      </c>
      <c r="B105" s="111">
        <v>100</v>
      </c>
      <c r="C105" s="112" t="s">
        <v>84</v>
      </c>
      <c r="D105" s="113">
        <f>SUM(E105:H105)</f>
        <v>9289488</v>
      </c>
      <c r="E105" s="113">
        <f>E109</f>
        <v>8876770</v>
      </c>
      <c r="F105" s="113">
        <f>F116</f>
        <v>168718</v>
      </c>
      <c r="G105" s="113">
        <f>G109+G119</f>
        <v>244000</v>
      </c>
      <c r="H105" s="113">
        <v>0</v>
      </c>
      <c r="I105" s="114">
        <f aca="true" t="shared" si="0" ref="I105:I121">SUM(J105:M105)</f>
        <v>9383770</v>
      </c>
      <c r="J105" s="114">
        <f>J109</f>
        <v>8876770</v>
      </c>
      <c r="K105" s="114">
        <f>K116</f>
        <v>252000</v>
      </c>
      <c r="L105" s="114">
        <v>255000</v>
      </c>
      <c r="M105" s="114">
        <v>0</v>
      </c>
      <c r="N105" s="214">
        <f aca="true" t="shared" si="1" ref="N105:N121">SUM(O105:R105)</f>
        <v>9383770</v>
      </c>
      <c r="O105" s="114">
        <f>O109</f>
        <v>8876770</v>
      </c>
      <c r="P105" s="114">
        <f>P116</f>
        <v>252000</v>
      </c>
      <c r="Q105" s="114">
        <v>255000</v>
      </c>
      <c r="R105" s="114">
        <v>0</v>
      </c>
    </row>
    <row r="106" spans="1:18" ht="31.5">
      <c r="A106" s="115" t="s">
        <v>85</v>
      </c>
      <c r="B106" s="116">
        <v>110</v>
      </c>
      <c r="C106" s="117">
        <v>120</v>
      </c>
      <c r="D106" s="113">
        <f>SUM(E106:H106)</f>
        <v>0</v>
      </c>
      <c r="E106" s="103" t="s">
        <v>84</v>
      </c>
      <c r="F106" s="103" t="s">
        <v>84</v>
      </c>
      <c r="G106" s="103">
        <v>0</v>
      </c>
      <c r="H106" s="103" t="s">
        <v>84</v>
      </c>
      <c r="I106" s="114">
        <f t="shared" si="0"/>
        <v>0</v>
      </c>
      <c r="J106" s="118" t="s">
        <v>84</v>
      </c>
      <c r="K106" s="118" t="s">
        <v>84</v>
      </c>
      <c r="L106" s="118">
        <v>0</v>
      </c>
      <c r="M106" s="118" t="s">
        <v>84</v>
      </c>
      <c r="N106" s="114">
        <f t="shared" si="1"/>
        <v>0</v>
      </c>
      <c r="O106" s="118" t="s">
        <v>84</v>
      </c>
      <c r="P106" s="118" t="s">
        <v>84</v>
      </c>
      <c r="Q106" s="118">
        <v>0</v>
      </c>
      <c r="R106" s="118" t="s">
        <v>84</v>
      </c>
    </row>
    <row r="107" spans="1:18" ht="15.75">
      <c r="A107" s="119" t="s">
        <v>86</v>
      </c>
      <c r="B107" s="116">
        <v>111</v>
      </c>
      <c r="C107" s="117">
        <v>120</v>
      </c>
      <c r="D107" s="113">
        <f>SUM(E107:H107)</f>
        <v>0</v>
      </c>
      <c r="E107" s="103" t="s">
        <v>84</v>
      </c>
      <c r="F107" s="103" t="s">
        <v>84</v>
      </c>
      <c r="G107" s="103">
        <v>0</v>
      </c>
      <c r="H107" s="103" t="s">
        <v>84</v>
      </c>
      <c r="I107" s="114">
        <f t="shared" si="0"/>
        <v>0</v>
      </c>
      <c r="J107" s="118" t="s">
        <v>84</v>
      </c>
      <c r="K107" s="118" t="s">
        <v>84</v>
      </c>
      <c r="L107" s="118">
        <v>0</v>
      </c>
      <c r="M107" s="118" t="s">
        <v>84</v>
      </c>
      <c r="N107" s="114">
        <f t="shared" si="1"/>
        <v>0</v>
      </c>
      <c r="O107" s="118" t="s">
        <v>84</v>
      </c>
      <c r="P107" s="118" t="s">
        <v>84</v>
      </c>
      <c r="Q107" s="118">
        <v>0</v>
      </c>
      <c r="R107" s="118" t="s">
        <v>84</v>
      </c>
    </row>
    <row r="108" spans="1:18" ht="15.75">
      <c r="A108" s="119" t="s">
        <v>87</v>
      </c>
      <c r="B108" s="116">
        <v>112</v>
      </c>
      <c r="C108" s="117">
        <v>120</v>
      </c>
      <c r="D108" s="113">
        <f>SUM(E108:H108)</f>
        <v>0</v>
      </c>
      <c r="E108" s="103" t="s">
        <v>84</v>
      </c>
      <c r="F108" s="103" t="s">
        <v>84</v>
      </c>
      <c r="G108" s="103">
        <v>0</v>
      </c>
      <c r="H108" s="103" t="s">
        <v>84</v>
      </c>
      <c r="I108" s="114">
        <f t="shared" si="0"/>
        <v>0</v>
      </c>
      <c r="J108" s="118" t="s">
        <v>84</v>
      </c>
      <c r="K108" s="118" t="s">
        <v>84</v>
      </c>
      <c r="L108" s="118">
        <v>0</v>
      </c>
      <c r="M108" s="118" t="s">
        <v>84</v>
      </c>
      <c r="N108" s="114">
        <f t="shared" si="1"/>
        <v>0</v>
      </c>
      <c r="O108" s="118" t="s">
        <v>84</v>
      </c>
      <c r="P108" s="118" t="s">
        <v>84</v>
      </c>
      <c r="Q108" s="118">
        <v>0</v>
      </c>
      <c r="R108" s="118" t="s">
        <v>84</v>
      </c>
    </row>
    <row r="109" spans="1:18" ht="15.75">
      <c r="A109" s="110" t="s">
        <v>88</v>
      </c>
      <c r="B109" s="111">
        <v>120</v>
      </c>
      <c r="C109" s="112">
        <v>130</v>
      </c>
      <c r="D109" s="113">
        <f>E109+G109+H109</f>
        <v>9120770</v>
      </c>
      <c r="E109" s="113">
        <f>E110+E111+E113+E121</f>
        <v>8876770</v>
      </c>
      <c r="F109" s="113" t="s">
        <v>84</v>
      </c>
      <c r="G109" s="113">
        <f>G113</f>
        <v>244000</v>
      </c>
      <c r="H109" s="113">
        <f>H111+H112+H113</f>
        <v>0</v>
      </c>
      <c r="I109" s="114">
        <f t="shared" si="0"/>
        <v>9131770</v>
      </c>
      <c r="J109" s="114">
        <f>J110</f>
        <v>8876770</v>
      </c>
      <c r="K109" s="114" t="s">
        <v>84</v>
      </c>
      <c r="L109" s="114">
        <f>L111+L112+L113</f>
        <v>255000</v>
      </c>
      <c r="M109" s="114">
        <v>0</v>
      </c>
      <c r="N109" s="114">
        <f t="shared" si="1"/>
        <v>9131770</v>
      </c>
      <c r="O109" s="114">
        <f>O110</f>
        <v>8876770</v>
      </c>
      <c r="P109" s="114" t="s">
        <v>84</v>
      </c>
      <c r="Q109" s="114">
        <f>Q111+Q112+Q113</f>
        <v>255000</v>
      </c>
      <c r="R109" s="114">
        <f>R111+R112+R113</f>
        <v>0</v>
      </c>
    </row>
    <row r="110" spans="1:18" ht="63">
      <c r="A110" s="119" t="s">
        <v>182</v>
      </c>
      <c r="B110" s="116">
        <v>121</v>
      </c>
      <c r="C110" s="117">
        <v>130</v>
      </c>
      <c r="D110" s="113">
        <f aca="true" t="shared" si="2" ref="D110:D121">SUM(E110:H110)</f>
        <v>8876770</v>
      </c>
      <c r="E110" s="103">
        <v>8876770</v>
      </c>
      <c r="F110" s="103" t="s">
        <v>84</v>
      </c>
      <c r="G110" s="103" t="s">
        <v>84</v>
      </c>
      <c r="H110" s="103" t="s">
        <v>84</v>
      </c>
      <c r="I110" s="114">
        <f t="shared" si="0"/>
        <v>8876770</v>
      </c>
      <c r="J110" s="118">
        <v>8876770</v>
      </c>
      <c r="K110" s="118" t="s">
        <v>84</v>
      </c>
      <c r="L110" s="118" t="s">
        <v>84</v>
      </c>
      <c r="M110" s="118" t="s">
        <v>84</v>
      </c>
      <c r="N110" s="114">
        <f t="shared" si="1"/>
        <v>8876770</v>
      </c>
      <c r="O110" s="118">
        <v>8876770</v>
      </c>
      <c r="P110" s="118" t="s">
        <v>84</v>
      </c>
      <c r="Q110" s="118" t="s">
        <v>84</v>
      </c>
      <c r="R110" s="118" t="s">
        <v>84</v>
      </c>
    </row>
    <row r="111" spans="1:18" ht="47.25">
      <c r="A111" s="119" t="s">
        <v>197</v>
      </c>
      <c r="B111" s="116">
        <v>122</v>
      </c>
      <c r="C111" s="117">
        <v>130</v>
      </c>
      <c r="D111" s="113">
        <f t="shared" si="2"/>
        <v>0</v>
      </c>
      <c r="E111" s="103">
        <v>0</v>
      </c>
      <c r="F111" s="103" t="s">
        <v>84</v>
      </c>
      <c r="G111" s="103">
        <v>0</v>
      </c>
      <c r="H111" s="103">
        <v>0</v>
      </c>
      <c r="I111" s="114">
        <f t="shared" si="0"/>
        <v>0</v>
      </c>
      <c r="J111" s="118">
        <v>0</v>
      </c>
      <c r="K111" s="118" t="s">
        <v>84</v>
      </c>
      <c r="L111" s="118">
        <v>0</v>
      </c>
      <c r="M111" s="118">
        <v>0</v>
      </c>
      <c r="N111" s="114">
        <f t="shared" si="1"/>
        <v>0</v>
      </c>
      <c r="O111" s="118">
        <v>0</v>
      </c>
      <c r="P111" s="118" t="s">
        <v>84</v>
      </c>
      <c r="Q111" s="118">
        <v>0</v>
      </c>
      <c r="R111" s="118">
        <v>0</v>
      </c>
    </row>
    <row r="112" spans="1:18" ht="15.75">
      <c r="A112" s="119" t="s">
        <v>89</v>
      </c>
      <c r="B112" s="116">
        <v>123</v>
      </c>
      <c r="C112" s="117">
        <v>130</v>
      </c>
      <c r="D112" s="113">
        <f t="shared" si="2"/>
        <v>0</v>
      </c>
      <c r="E112" s="103" t="s">
        <v>84</v>
      </c>
      <c r="F112" s="103" t="s">
        <v>84</v>
      </c>
      <c r="G112" s="103">
        <v>0</v>
      </c>
      <c r="H112" s="103">
        <v>0</v>
      </c>
      <c r="I112" s="114">
        <f t="shared" si="0"/>
        <v>0</v>
      </c>
      <c r="J112" s="118" t="s">
        <v>84</v>
      </c>
      <c r="K112" s="118" t="s">
        <v>84</v>
      </c>
      <c r="L112" s="118">
        <v>0</v>
      </c>
      <c r="M112" s="118">
        <v>0</v>
      </c>
      <c r="N112" s="114">
        <f t="shared" si="1"/>
        <v>0</v>
      </c>
      <c r="O112" s="118" t="s">
        <v>84</v>
      </c>
      <c r="P112" s="118" t="s">
        <v>84</v>
      </c>
      <c r="Q112" s="118">
        <v>0</v>
      </c>
      <c r="R112" s="118">
        <v>0</v>
      </c>
    </row>
    <row r="113" spans="1:18" ht="15.75">
      <c r="A113" s="119" t="s">
        <v>90</v>
      </c>
      <c r="B113" s="116" t="s">
        <v>91</v>
      </c>
      <c r="C113" s="117">
        <v>130</v>
      </c>
      <c r="D113" s="113">
        <f t="shared" si="2"/>
        <v>244000</v>
      </c>
      <c r="E113" s="103">
        <v>0</v>
      </c>
      <c r="F113" s="103" t="s">
        <v>84</v>
      </c>
      <c r="G113" s="103">
        <v>244000</v>
      </c>
      <c r="H113" s="103">
        <v>0</v>
      </c>
      <c r="I113" s="114">
        <f t="shared" si="0"/>
        <v>255000</v>
      </c>
      <c r="J113" s="118">
        <v>0</v>
      </c>
      <c r="K113" s="118" t="s">
        <v>84</v>
      </c>
      <c r="L113" s="118">
        <v>255000</v>
      </c>
      <c r="M113" s="118">
        <v>0</v>
      </c>
      <c r="N113" s="114">
        <f t="shared" si="1"/>
        <v>255000</v>
      </c>
      <c r="O113" s="118">
        <v>0</v>
      </c>
      <c r="P113" s="118" t="s">
        <v>84</v>
      </c>
      <c r="Q113" s="118">
        <v>255000</v>
      </c>
      <c r="R113" s="118">
        <v>0</v>
      </c>
    </row>
    <row r="114" spans="1:18" ht="47.25">
      <c r="A114" s="115" t="s">
        <v>92</v>
      </c>
      <c r="B114" s="116">
        <v>130</v>
      </c>
      <c r="C114" s="117">
        <v>140</v>
      </c>
      <c r="D114" s="113">
        <f t="shared" si="2"/>
        <v>0</v>
      </c>
      <c r="E114" s="103" t="s">
        <v>84</v>
      </c>
      <c r="F114" s="103" t="s">
        <v>84</v>
      </c>
      <c r="G114" s="103">
        <v>0</v>
      </c>
      <c r="H114" s="103" t="s">
        <v>84</v>
      </c>
      <c r="I114" s="114">
        <f t="shared" si="0"/>
        <v>0</v>
      </c>
      <c r="J114" s="118" t="s">
        <v>84</v>
      </c>
      <c r="K114" s="118" t="s">
        <v>84</v>
      </c>
      <c r="L114" s="118">
        <v>0</v>
      </c>
      <c r="M114" s="118" t="s">
        <v>84</v>
      </c>
      <c r="N114" s="114">
        <f t="shared" si="1"/>
        <v>0</v>
      </c>
      <c r="O114" s="118" t="s">
        <v>84</v>
      </c>
      <c r="P114" s="118" t="s">
        <v>84</v>
      </c>
      <c r="Q114" s="118">
        <v>0</v>
      </c>
      <c r="R114" s="118" t="s">
        <v>84</v>
      </c>
    </row>
    <row r="115" spans="1:18" ht="63">
      <c r="A115" s="115" t="s">
        <v>93</v>
      </c>
      <c r="B115" s="116">
        <v>140</v>
      </c>
      <c r="C115" s="117">
        <v>150</v>
      </c>
      <c r="D115" s="113">
        <f t="shared" si="2"/>
        <v>0</v>
      </c>
      <c r="E115" s="103" t="s">
        <v>84</v>
      </c>
      <c r="F115" s="103" t="s">
        <v>84</v>
      </c>
      <c r="G115" s="103">
        <v>0</v>
      </c>
      <c r="H115" s="103" t="s">
        <v>84</v>
      </c>
      <c r="I115" s="114">
        <f t="shared" si="0"/>
        <v>0</v>
      </c>
      <c r="J115" s="118" t="s">
        <v>84</v>
      </c>
      <c r="K115" s="118" t="s">
        <v>84</v>
      </c>
      <c r="L115" s="118">
        <v>0</v>
      </c>
      <c r="M115" s="118" t="s">
        <v>84</v>
      </c>
      <c r="N115" s="114">
        <f t="shared" si="1"/>
        <v>0</v>
      </c>
      <c r="O115" s="118" t="s">
        <v>84</v>
      </c>
      <c r="P115" s="118" t="s">
        <v>84</v>
      </c>
      <c r="Q115" s="118">
        <v>0</v>
      </c>
      <c r="R115" s="118" t="s">
        <v>84</v>
      </c>
    </row>
    <row r="116" spans="1:18" ht="47.25">
      <c r="A116" s="110" t="s">
        <v>94</v>
      </c>
      <c r="B116" s="111">
        <v>150</v>
      </c>
      <c r="C116" s="112">
        <v>180</v>
      </c>
      <c r="D116" s="113">
        <f t="shared" si="2"/>
        <v>168718</v>
      </c>
      <c r="E116" s="113" t="s">
        <v>84</v>
      </c>
      <c r="F116" s="113">
        <f>F117+F118</f>
        <v>168718</v>
      </c>
      <c r="G116" s="113" t="s">
        <v>84</v>
      </c>
      <c r="H116" s="113" t="s">
        <v>84</v>
      </c>
      <c r="I116" s="114">
        <f t="shared" si="0"/>
        <v>252000</v>
      </c>
      <c r="J116" s="114" t="s">
        <v>84</v>
      </c>
      <c r="K116" s="114">
        <f>K117</f>
        <v>252000</v>
      </c>
      <c r="L116" s="114" t="s">
        <v>84</v>
      </c>
      <c r="M116" s="114" t="s">
        <v>84</v>
      </c>
      <c r="N116" s="114">
        <f t="shared" si="1"/>
        <v>252000</v>
      </c>
      <c r="O116" s="114" t="s">
        <v>84</v>
      </c>
      <c r="P116" s="114">
        <f>P117</f>
        <v>252000</v>
      </c>
      <c r="Q116" s="114" t="s">
        <v>84</v>
      </c>
      <c r="R116" s="114" t="s">
        <v>84</v>
      </c>
    </row>
    <row r="117" spans="1:18" ht="31.5">
      <c r="A117" s="120" t="s">
        <v>95</v>
      </c>
      <c r="B117" s="121" t="s">
        <v>91</v>
      </c>
      <c r="C117" s="117">
        <v>180</v>
      </c>
      <c r="D117" s="103">
        <f t="shared" si="2"/>
        <v>166018</v>
      </c>
      <c r="E117" s="103" t="s">
        <v>84</v>
      </c>
      <c r="F117" s="103">
        <v>166018</v>
      </c>
      <c r="G117" s="103" t="s">
        <v>84</v>
      </c>
      <c r="H117" s="103" t="s">
        <v>84</v>
      </c>
      <c r="I117" s="114">
        <f t="shared" si="0"/>
        <v>252000</v>
      </c>
      <c r="J117" s="118" t="s">
        <v>84</v>
      </c>
      <c r="K117" s="118">
        <v>252000</v>
      </c>
      <c r="L117" s="118" t="s">
        <v>84</v>
      </c>
      <c r="M117" s="118" t="s">
        <v>84</v>
      </c>
      <c r="N117" s="114">
        <f t="shared" si="1"/>
        <v>252000</v>
      </c>
      <c r="O117" s="118" t="s">
        <v>84</v>
      </c>
      <c r="P117" s="118">
        <v>252000</v>
      </c>
      <c r="Q117" s="118" t="s">
        <v>84</v>
      </c>
      <c r="R117" s="118" t="s">
        <v>84</v>
      </c>
    </row>
    <row r="118" spans="1:18" ht="31.5">
      <c r="A118" s="122" t="s">
        <v>96</v>
      </c>
      <c r="B118" s="123"/>
      <c r="C118" s="124">
        <v>180</v>
      </c>
      <c r="D118" s="125">
        <f>SUM(E118:H118)</f>
        <v>2700</v>
      </c>
      <c r="E118" s="126" t="s">
        <v>84</v>
      </c>
      <c r="F118" s="126">
        <v>2700</v>
      </c>
      <c r="G118" s="126" t="s">
        <v>84</v>
      </c>
      <c r="H118" s="126" t="s">
        <v>84</v>
      </c>
      <c r="I118" s="127">
        <f t="shared" si="0"/>
        <v>0</v>
      </c>
      <c r="J118" s="128" t="s">
        <v>84</v>
      </c>
      <c r="K118" s="128">
        <v>0</v>
      </c>
      <c r="L118" s="128" t="s">
        <v>84</v>
      </c>
      <c r="M118" s="128" t="s">
        <v>84</v>
      </c>
      <c r="N118" s="127">
        <f t="shared" si="1"/>
        <v>0</v>
      </c>
      <c r="O118" s="128" t="s">
        <v>84</v>
      </c>
      <c r="P118" s="128">
        <v>0</v>
      </c>
      <c r="Q118" s="128" t="s">
        <v>84</v>
      </c>
      <c r="R118" s="128" t="s">
        <v>84</v>
      </c>
    </row>
    <row r="119" spans="1:18" ht="15.75">
      <c r="A119" s="115" t="s">
        <v>97</v>
      </c>
      <c r="B119" s="116">
        <v>160</v>
      </c>
      <c r="C119" s="117">
        <v>180</v>
      </c>
      <c r="D119" s="113">
        <f t="shared" si="2"/>
        <v>0</v>
      </c>
      <c r="E119" s="103" t="s">
        <v>84</v>
      </c>
      <c r="F119" s="103" t="s">
        <v>84</v>
      </c>
      <c r="G119" s="113">
        <v>0</v>
      </c>
      <c r="H119" s="103">
        <v>0</v>
      </c>
      <c r="I119" s="114">
        <f t="shared" si="0"/>
        <v>0</v>
      </c>
      <c r="J119" s="118" t="s">
        <v>84</v>
      </c>
      <c r="K119" s="118" t="s">
        <v>84</v>
      </c>
      <c r="L119" s="118"/>
      <c r="M119" s="118"/>
      <c r="N119" s="114">
        <f t="shared" si="1"/>
        <v>0</v>
      </c>
      <c r="O119" s="118" t="s">
        <v>84</v>
      </c>
      <c r="P119" s="118" t="s">
        <v>84</v>
      </c>
      <c r="Q119" s="118"/>
      <c r="R119" s="118"/>
    </row>
    <row r="120" spans="1:18" ht="15.75">
      <c r="A120" s="115" t="s">
        <v>98</v>
      </c>
      <c r="B120" s="116">
        <v>180</v>
      </c>
      <c r="C120" s="117" t="s">
        <v>84</v>
      </c>
      <c r="D120" s="113">
        <f t="shared" si="2"/>
        <v>0</v>
      </c>
      <c r="E120" s="103" t="s">
        <v>84</v>
      </c>
      <c r="F120" s="103" t="s">
        <v>84</v>
      </c>
      <c r="G120" s="103">
        <v>0</v>
      </c>
      <c r="H120" s="103">
        <v>0</v>
      </c>
      <c r="I120" s="114">
        <f t="shared" si="0"/>
        <v>0</v>
      </c>
      <c r="J120" s="118" t="s">
        <v>84</v>
      </c>
      <c r="K120" s="118" t="s">
        <v>84</v>
      </c>
      <c r="L120" s="118">
        <v>0</v>
      </c>
      <c r="M120" s="118">
        <v>0</v>
      </c>
      <c r="N120" s="114">
        <f t="shared" si="1"/>
        <v>0</v>
      </c>
      <c r="O120" s="118" t="s">
        <v>84</v>
      </c>
      <c r="P120" s="118" t="s">
        <v>84</v>
      </c>
      <c r="Q120" s="118"/>
      <c r="R120" s="118"/>
    </row>
    <row r="121" spans="1:18" ht="63">
      <c r="A121" s="115" t="s">
        <v>99</v>
      </c>
      <c r="B121" s="116">
        <v>190</v>
      </c>
      <c r="C121" s="117" t="s">
        <v>84</v>
      </c>
      <c r="D121" s="113">
        <f t="shared" si="2"/>
        <v>0</v>
      </c>
      <c r="E121" s="103">
        <v>0</v>
      </c>
      <c r="F121" s="103">
        <v>0</v>
      </c>
      <c r="G121" s="103">
        <v>0</v>
      </c>
      <c r="H121" s="103">
        <v>0</v>
      </c>
      <c r="I121" s="114">
        <f t="shared" si="0"/>
        <v>0</v>
      </c>
      <c r="J121" s="118">
        <v>0</v>
      </c>
      <c r="K121" s="118">
        <v>0</v>
      </c>
      <c r="L121" s="118">
        <v>0</v>
      </c>
      <c r="M121" s="118">
        <v>0</v>
      </c>
      <c r="N121" s="114">
        <f t="shared" si="1"/>
        <v>0</v>
      </c>
      <c r="O121" s="118">
        <v>0</v>
      </c>
      <c r="P121" s="118">
        <v>0</v>
      </c>
      <c r="Q121" s="118">
        <v>0</v>
      </c>
      <c r="R121" s="118">
        <v>0</v>
      </c>
    </row>
    <row r="122" spans="1:18" ht="15.75">
      <c r="A122" s="110" t="s">
        <v>100</v>
      </c>
      <c r="B122" s="111">
        <v>200</v>
      </c>
      <c r="C122" s="112" t="s">
        <v>84</v>
      </c>
      <c r="D122" s="113">
        <f>E122+F122+G122</f>
        <v>9290657.18</v>
      </c>
      <c r="E122" s="113">
        <f>E123+E127+E132+E140</f>
        <v>8877939.18</v>
      </c>
      <c r="F122" s="113">
        <f>F123+F127+F132+F140</f>
        <v>168718</v>
      </c>
      <c r="G122" s="113">
        <f>G123+G127+G132+G140</f>
        <v>244000</v>
      </c>
      <c r="H122" s="113">
        <f>H123+H127+H132+H140</f>
        <v>0</v>
      </c>
      <c r="I122" s="113">
        <f>J122+K122+L122</f>
        <v>9383770</v>
      </c>
      <c r="J122" s="113">
        <f>J123+J127+J132+J140</f>
        <v>8876770</v>
      </c>
      <c r="K122" s="113">
        <f>K123+K127+K132+K140</f>
        <v>252000</v>
      </c>
      <c r="L122" s="113">
        <f>L123+L127+L132+L140</f>
        <v>255000</v>
      </c>
      <c r="M122" s="113">
        <f>M123+M127+M132+M140</f>
        <v>0</v>
      </c>
      <c r="N122" s="113">
        <f>O122+P122+Q122</f>
        <v>9383770</v>
      </c>
      <c r="O122" s="113">
        <f>O123+O127+O132+O140</f>
        <v>8876770</v>
      </c>
      <c r="P122" s="113">
        <f>P123+P127+P132+P140</f>
        <v>252000</v>
      </c>
      <c r="Q122" s="113">
        <f>Q123+Q127+Q132+Q140</f>
        <v>255000</v>
      </c>
      <c r="R122" s="113">
        <f>R123+R127+R132+R140</f>
        <v>0</v>
      </c>
    </row>
    <row r="123" spans="1:18" ht="31.5">
      <c r="A123" s="129" t="s">
        <v>101</v>
      </c>
      <c r="B123" s="130">
        <v>210</v>
      </c>
      <c r="C123" s="131">
        <v>110</v>
      </c>
      <c r="D123" s="132">
        <f aca="true" t="shared" si="3" ref="D123:D128">SUM(E123:H123)</f>
        <v>8654967</v>
      </c>
      <c r="E123" s="132">
        <f>E124+E125+E126</f>
        <v>8654967</v>
      </c>
      <c r="F123" s="132">
        <f>F124+F125+F126</f>
        <v>0</v>
      </c>
      <c r="G123" s="133">
        <v>0</v>
      </c>
      <c r="H123" s="132">
        <v>0</v>
      </c>
      <c r="I123" s="134">
        <f aca="true" t="shared" si="4" ref="I123:I128">SUM(J123:M123)</f>
        <v>8654967</v>
      </c>
      <c r="J123" s="134">
        <f>SUM(J124:J126)</f>
        <v>8654967</v>
      </c>
      <c r="K123" s="134">
        <v>0</v>
      </c>
      <c r="L123" s="134">
        <v>0</v>
      </c>
      <c r="M123" s="134">
        <v>0</v>
      </c>
      <c r="N123" s="134">
        <f aca="true" t="shared" si="5" ref="N123:N128">SUM(O123:R123)</f>
        <v>8654967</v>
      </c>
      <c r="O123" s="134">
        <f>O124+O125+O126</f>
        <v>8654967</v>
      </c>
      <c r="P123" s="134">
        <v>0</v>
      </c>
      <c r="Q123" s="134">
        <v>0</v>
      </c>
      <c r="R123" s="134">
        <v>0</v>
      </c>
    </row>
    <row r="124" spans="1:18" ht="15.75">
      <c r="A124" s="119" t="s">
        <v>102</v>
      </c>
      <c r="B124" s="116">
        <v>211</v>
      </c>
      <c r="C124" s="117">
        <v>111</v>
      </c>
      <c r="D124" s="113">
        <f t="shared" si="3"/>
        <v>6647440.05</v>
      </c>
      <c r="E124" s="103">
        <f>6663185.13-15745.08</f>
        <v>6647440.05</v>
      </c>
      <c r="F124" s="103">
        <v>0</v>
      </c>
      <c r="G124" s="103">
        <v>0</v>
      </c>
      <c r="H124" s="103">
        <v>0</v>
      </c>
      <c r="I124" s="114">
        <f t="shared" si="4"/>
        <v>6647440.05</v>
      </c>
      <c r="J124" s="118">
        <v>6647440.05</v>
      </c>
      <c r="K124" s="118">
        <v>0</v>
      </c>
      <c r="L124" s="118">
        <v>0</v>
      </c>
      <c r="M124" s="118">
        <v>0</v>
      </c>
      <c r="N124" s="114">
        <f t="shared" si="5"/>
        <v>6647440.05</v>
      </c>
      <c r="O124" s="118">
        <v>6647440.05</v>
      </c>
      <c r="P124" s="118">
        <f aca="true" t="shared" si="6" ref="P124:R128">K124*0.97</f>
        <v>0</v>
      </c>
      <c r="Q124" s="118">
        <f t="shared" si="6"/>
        <v>0</v>
      </c>
      <c r="R124" s="118">
        <f t="shared" si="6"/>
        <v>0</v>
      </c>
    </row>
    <row r="125" spans="1:18" ht="31.5">
      <c r="A125" s="119" t="s">
        <v>103</v>
      </c>
      <c r="B125" s="116">
        <v>212</v>
      </c>
      <c r="C125" s="117">
        <v>112</v>
      </c>
      <c r="D125" s="113">
        <f t="shared" si="3"/>
        <v>0</v>
      </c>
      <c r="E125" s="103">
        <v>0</v>
      </c>
      <c r="F125" s="103">
        <v>0</v>
      </c>
      <c r="G125" s="103">
        <v>0</v>
      </c>
      <c r="H125" s="103">
        <v>0</v>
      </c>
      <c r="I125" s="114">
        <f t="shared" si="4"/>
        <v>0</v>
      </c>
      <c r="J125" s="118">
        <v>0</v>
      </c>
      <c r="K125" s="118">
        <v>0</v>
      </c>
      <c r="L125" s="118">
        <v>0</v>
      </c>
      <c r="M125" s="118">
        <v>0</v>
      </c>
      <c r="N125" s="114">
        <f t="shared" si="5"/>
        <v>0</v>
      </c>
      <c r="O125" s="118">
        <v>0</v>
      </c>
      <c r="P125" s="118">
        <f t="shared" si="6"/>
        <v>0</v>
      </c>
      <c r="Q125" s="118">
        <f t="shared" si="6"/>
        <v>0</v>
      </c>
      <c r="R125" s="118">
        <f t="shared" si="6"/>
        <v>0</v>
      </c>
    </row>
    <row r="126" spans="1:18" ht="31.5">
      <c r="A126" s="119" t="s">
        <v>104</v>
      </c>
      <c r="B126" s="116">
        <v>213</v>
      </c>
      <c r="C126" s="117">
        <v>119</v>
      </c>
      <c r="D126" s="113">
        <f t="shared" si="3"/>
        <v>2007526.95</v>
      </c>
      <c r="E126" s="103">
        <f>2012281.97-4755.02</f>
        <v>2007526.95</v>
      </c>
      <c r="F126" s="103">
        <v>0</v>
      </c>
      <c r="G126" s="103">
        <v>0</v>
      </c>
      <c r="H126" s="103">
        <v>0</v>
      </c>
      <c r="I126" s="114">
        <f t="shared" si="4"/>
        <v>2007526.95</v>
      </c>
      <c r="J126" s="118">
        <v>2007526.95</v>
      </c>
      <c r="K126" s="118">
        <v>0</v>
      </c>
      <c r="L126" s="118">
        <v>0</v>
      </c>
      <c r="M126" s="118">
        <v>0</v>
      </c>
      <c r="N126" s="114">
        <f t="shared" si="5"/>
        <v>2007526.95</v>
      </c>
      <c r="O126" s="118">
        <v>2007526.95</v>
      </c>
      <c r="P126" s="118">
        <f t="shared" si="6"/>
        <v>0</v>
      </c>
      <c r="Q126" s="118">
        <f t="shared" si="6"/>
        <v>0</v>
      </c>
      <c r="R126" s="118">
        <f t="shared" si="6"/>
        <v>0</v>
      </c>
    </row>
    <row r="127" spans="1:18" ht="31.5">
      <c r="A127" s="129" t="s">
        <v>105</v>
      </c>
      <c r="B127" s="130">
        <v>220</v>
      </c>
      <c r="C127" s="131" t="s">
        <v>84</v>
      </c>
      <c r="D127" s="132">
        <f t="shared" si="3"/>
        <v>2700</v>
      </c>
      <c r="E127" s="134">
        <v>0</v>
      </c>
      <c r="F127" s="134">
        <f>F128+F129+F130</f>
        <v>2700</v>
      </c>
      <c r="G127" s="134">
        <v>0</v>
      </c>
      <c r="H127" s="134">
        <v>0</v>
      </c>
      <c r="I127" s="134">
        <f t="shared" si="4"/>
        <v>0</v>
      </c>
      <c r="J127" s="118">
        <f>(E127*0.98)</f>
        <v>0</v>
      </c>
      <c r="K127" s="134">
        <v>0</v>
      </c>
      <c r="L127" s="134">
        <v>0</v>
      </c>
      <c r="M127" s="134">
        <v>0</v>
      </c>
      <c r="N127" s="134">
        <f t="shared" si="5"/>
        <v>0</v>
      </c>
      <c r="O127" s="134">
        <f>J127*0.97</f>
        <v>0</v>
      </c>
      <c r="P127" s="134">
        <f t="shared" si="6"/>
        <v>0</v>
      </c>
      <c r="Q127" s="134">
        <f t="shared" si="6"/>
        <v>0</v>
      </c>
      <c r="R127" s="134">
        <f t="shared" si="6"/>
        <v>0</v>
      </c>
    </row>
    <row r="128" spans="1:18" ht="31.5">
      <c r="A128" s="120" t="s">
        <v>106</v>
      </c>
      <c r="B128" s="121">
        <v>221</v>
      </c>
      <c r="C128" s="135">
        <v>321</v>
      </c>
      <c r="D128" s="113">
        <f t="shared" si="3"/>
        <v>0</v>
      </c>
      <c r="E128" s="118">
        <v>0</v>
      </c>
      <c r="F128" s="118">
        <v>0</v>
      </c>
      <c r="G128" s="118">
        <v>0</v>
      </c>
      <c r="H128" s="118">
        <v>0</v>
      </c>
      <c r="I128" s="114">
        <f t="shared" si="4"/>
        <v>0</v>
      </c>
      <c r="J128" s="118">
        <f>(E128*0.98)</f>
        <v>0</v>
      </c>
      <c r="K128" s="118">
        <v>0</v>
      </c>
      <c r="L128" s="118">
        <v>0</v>
      </c>
      <c r="M128" s="118">
        <v>0</v>
      </c>
      <c r="N128" s="114">
        <f t="shared" si="5"/>
        <v>0</v>
      </c>
      <c r="O128" s="118">
        <f>J128*0.97</f>
        <v>0</v>
      </c>
      <c r="P128" s="118">
        <f t="shared" si="6"/>
        <v>0</v>
      </c>
      <c r="Q128" s="118">
        <f t="shared" si="6"/>
        <v>0</v>
      </c>
      <c r="R128" s="118">
        <f t="shared" si="6"/>
        <v>0</v>
      </c>
    </row>
    <row r="129" spans="1:18" ht="31.5">
      <c r="A129" s="122" t="s">
        <v>96</v>
      </c>
      <c r="B129" s="123">
        <v>222</v>
      </c>
      <c r="C129" s="124">
        <v>340</v>
      </c>
      <c r="D129" s="125">
        <f>F129</f>
        <v>2700</v>
      </c>
      <c r="E129" s="128"/>
      <c r="F129" s="128">
        <v>2700</v>
      </c>
      <c r="G129" s="128"/>
      <c r="H129" s="128"/>
      <c r="I129" s="127"/>
      <c r="J129" s="128"/>
      <c r="K129" s="128"/>
      <c r="L129" s="128"/>
      <c r="M129" s="128"/>
      <c r="N129" s="127"/>
      <c r="O129" s="128"/>
      <c r="P129" s="128"/>
      <c r="Q129" s="128"/>
      <c r="R129" s="128"/>
    </row>
    <row r="130" spans="1:18" ht="15.75">
      <c r="A130" s="120" t="s">
        <v>107</v>
      </c>
      <c r="B130" s="121">
        <v>223</v>
      </c>
      <c r="C130" s="135">
        <v>360</v>
      </c>
      <c r="D130" s="113">
        <f aca="true" t="shared" si="7" ref="D130:D163">SUM(E130:H130)</f>
        <v>0</v>
      </c>
      <c r="E130" s="118">
        <v>0</v>
      </c>
      <c r="F130" s="118">
        <v>0</v>
      </c>
      <c r="G130" s="118">
        <v>0</v>
      </c>
      <c r="H130" s="118">
        <v>0</v>
      </c>
      <c r="I130" s="114">
        <f>SUM(J130:M130)</f>
        <v>0</v>
      </c>
      <c r="J130" s="118">
        <f>(E130*0.98)</f>
        <v>0</v>
      </c>
      <c r="K130" s="118">
        <v>0</v>
      </c>
      <c r="L130" s="118">
        <v>0</v>
      </c>
      <c r="M130" s="118">
        <v>0</v>
      </c>
      <c r="N130" s="114">
        <f>SUM(O130:R130)</f>
        <v>0</v>
      </c>
      <c r="O130" s="118">
        <f>J130*0.97</f>
        <v>0</v>
      </c>
      <c r="P130" s="118">
        <f>K130*0.97</f>
        <v>0</v>
      </c>
      <c r="Q130" s="118">
        <f>L130*0.97</f>
        <v>0</v>
      </c>
      <c r="R130" s="118">
        <f>M130*0.97</f>
        <v>0</v>
      </c>
    </row>
    <row r="131" spans="1:18" ht="15.75">
      <c r="A131" s="119" t="s">
        <v>108</v>
      </c>
      <c r="B131" s="116"/>
      <c r="C131" s="117"/>
      <c r="D131" s="113">
        <f t="shared" si="7"/>
        <v>0</v>
      </c>
      <c r="E131" s="103"/>
      <c r="F131" s="103"/>
      <c r="G131" s="103"/>
      <c r="H131" s="103"/>
      <c r="I131" s="118"/>
      <c r="J131" s="118">
        <f>(E131*0.98)</f>
        <v>0</v>
      </c>
      <c r="K131" s="118"/>
      <c r="L131" s="118"/>
      <c r="M131" s="118"/>
      <c r="N131" s="118"/>
      <c r="O131" s="118"/>
      <c r="P131" s="118"/>
      <c r="Q131" s="118"/>
      <c r="R131" s="118"/>
    </row>
    <row r="132" spans="1:18" ht="31.5">
      <c r="A132" s="129" t="s">
        <v>109</v>
      </c>
      <c r="B132" s="130">
        <v>230</v>
      </c>
      <c r="C132" s="131">
        <v>850</v>
      </c>
      <c r="D132" s="132">
        <f t="shared" si="7"/>
        <v>0</v>
      </c>
      <c r="E132" s="132">
        <f>E134+E135</f>
        <v>0</v>
      </c>
      <c r="F132" s="132">
        <f>F134+F135</f>
        <v>0</v>
      </c>
      <c r="G132" s="132">
        <v>0</v>
      </c>
      <c r="H132" s="132">
        <v>0</v>
      </c>
      <c r="I132" s="134">
        <f aca="true" t="shared" si="8" ref="I132:I163">SUM(J132:M132)</f>
        <v>0</v>
      </c>
      <c r="J132" s="134">
        <f>SUM(J133:J136)</f>
        <v>0</v>
      </c>
      <c r="K132" s="134">
        <v>0</v>
      </c>
      <c r="L132" s="134">
        <v>0</v>
      </c>
      <c r="M132" s="134">
        <v>0</v>
      </c>
      <c r="N132" s="134">
        <f aca="true" t="shared" si="9" ref="N132:N153">SUM(O132:R132)</f>
        <v>0</v>
      </c>
      <c r="O132" s="134">
        <f>SUM(O133:O136)</f>
        <v>0</v>
      </c>
      <c r="P132" s="134">
        <v>0</v>
      </c>
      <c r="Q132" s="134">
        <v>0</v>
      </c>
      <c r="R132" s="134">
        <v>0</v>
      </c>
    </row>
    <row r="133" spans="1:18" ht="31.5">
      <c r="A133" s="119" t="s">
        <v>110</v>
      </c>
      <c r="B133" s="116">
        <v>231</v>
      </c>
      <c r="C133" s="117">
        <v>851</v>
      </c>
      <c r="D133" s="113">
        <f t="shared" si="7"/>
        <v>0</v>
      </c>
      <c r="E133" s="103">
        <v>0</v>
      </c>
      <c r="F133" s="103">
        <v>0</v>
      </c>
      <c r="G133" s="103">
        <v>0</v>
      </c>
      <c r="H133" s="103">
        <v>0</v>
      </c>
      <c r="I133" s="134">
        <f t="shared" si="8"/>
        <v>0</v>
      </c>
      <c r="J133" s="118">
        <v>0</v>
      </c>
      <c r="K133" s="118">
        <v>0</v>
      </c>
      <c r="L133" s="118">
        <v>0</v>
      </c>
      <c r="M133" s="118">
        <v>0</v>
      </c>
      <c r="N133" s="114">
        <f t="shared" si="9"/>
        <v>0</v>
      </c>
      <c r="O133" s="118">
        <v>0</v>
      </c>
      <c r="P133" s="118">
        <v>0</v>
      </c>
      <c r="Q133" s="118">
        <v>0</v>
      </c>
      <c r="R133" s="118">
        <v>0</v>
      </c>
    </row>
    <row r="134" spans="1:18" ht="15.75">
      <c r="A134" s="119" t="s">
        <v>111</v>
      </c>
      <c r="B134" s="116">
        <v>232</v>
      </c>
      <c r="C134" s="117">
        <v>852</v>
      </c>
      <c r="D134" s="113">
        <f t="shared" si="7"/>
        <v>0</v>
      </c>
      <c r="E134" s="103">
        <v>0</v>
      </c>
      <c r="F134" s="103">
        <v>0</v>
      </c>
      <c r="G134" s="103">
        <v>0</v>
      </c>
      <c r="H134" s="103">
        <v>0</v>
      </c>
      <c r="I134" s="134">
        <f t="shared" si="8"/>
        <v>0</v>
      </c>
      <c r="J134" s="118">
        <v>0</v>
      </c>
      <c r="K134" s="118">
        <v>0</v>
      </c>
      <c r="L134" s="118">
        <v>0</v>
      </c>
      <c r="M134" s="118">
        <v>0</v>
      </c>
      <c r="N134" s="114">
        <f t="shared" si="9"/>
        <v>0</v>
      </c>
      <c r="O134" s="118">
        <v>0</v>
      </c>
      <c r="P134" s="118">
        <v>0</v>
      </c>
      <c r="Q134" s="118">
        <v>0</v>
      </c>
      <c r="R134" s="118">
        <v>0</v>
      </c>
    </row>
    <row r="135" spans="1:18" ht="15.75">
      <c r="A135" s="119" t="s">
        <v>112</v>
      </c>
      <c r="B135" s="116">
        <v>233</v>
      </c>
      <c r="C135" s="117">
        <v>853</v>
      </c>
      <c r="D135" s="113">
        <f t="shared" si="7"/>
        <v>0</v>
      </c>
      <c r="E135" s="103">
        <v>0</v>
      </c>
      <c r="F135" s="103">
        <v>0</v>
      </c>
      <c r="G135" s="103">
        <v>0</v>
      </c>
      <c r="H135" s="103">
        <v>0</v>
      </c>
      <c r="I135" s="134">
        <f t="shared" si="8"/>
        <v>0</v>
      </c>
      <c r="J135" s="118">
        <v>0</v>
      </c>
      <c r="K135" s="118">
        <v>0</v>
      </c>
      <c r="L135" s="118">
        <v>0</v>
      </c>
      <c r="M135" s="118">
        <v>0</v>
      </c>
      <c r="N135" s="114">
        <f t="shared" si="9"/>
        <v>0</v>
      </c>
      <c r="O135" s="118">
        <v>0</v>
      </c>
      <c r="P135" s="118">
        <v>0</v>
      </c>
      <c r="Q135" s="118">
        <v>0</v>
      </c>
      <c r="R135" s="118">
        <v>0</v>
      </c>
    </row>
    <row r="136" spans="1:18" ht="31.5">
      <c r="A136" s="115" t="s">
        <v>113</v>
      </c>
      <c r="B136" s="116">
        <v>240</v>
      </c>
      <c r="C136" s="117"/>
      <c r="D136" s="113">
        <f t="shared" si="7"/>
        <v>0</v>
      </c>
      <c r="E136" s="103">
        <v>0</v>
      </c>
      <c r="F136" s="103">
        <v>0</v>
      </c>
      <c r="G136" s="103">
        <v>0</v>
      </c>
      <c r="H136" s="103">
        <v>0</v>
      </c>
      <c r="I136" s="134">
        <f t="shared" si="8"/>
        <v>0</v>
      </c>
      <c r="J136" s="118">
        <v>0</v>
      </c>
      <c r="K136" s="118">
        <v>0</v>
      </c>
      <c r="L136" s="118">
        <v>0</v>
      </c>
      <c r="M136" s="118">
        <v>0</v>
      </c>
      <c r="N136" s="114">
        <f t="shared" si="9"/>
        <v>0</v>
      </c>
      <c r="O136" s="118">
        <v>0</v>
      </c>
      <c r="P136" s="118">
        <v>0</v>
      </c>
      <c r="Q136" s="118">
        <v>0</v>
      </c>
      <c r="R136" s="118">
        <v>0</v>
      </c>
    </row>
    <row r="137" spans="1:18" ht="47.25">
      <c r="A137" s="129" t="s">
        <v>114</v>
      </c>
      <c r="B137" s="130">
        <v>250</v>
      </c>
      <c r="C137" s="131" t="s">
        <v>84</v>
      </c>
      <c r="D137" s="132">
        <f t="shared" si="7"/>
        <v>0</v>
      </c>
      <c r="E137" s="132">
        <f>SUM(E138:E138)</f>
        <v>0</v>
      </c>
      <c r="F137" s="132">
        <v>0</v>
      </c>
      <c r="G137" s="132">
        <v>0</v>
      </c>
      <c r="H137" s="132">
        <v>0</v>
      </c>
      <c r="I137" s="134">
        <f t="shared" si="8"/>
        <v>0</v>
      </c>
      <c r="J137" s="134">
        <f>SUM(J138:J139)</f>
        <v>0</v>
      </c>
      <c r="K137" s="134">
        <v>0</v>
      </c>
      <c r="L137" s="134">
        <v>0</v>
      </c>
      <c r="M137" s="134">
        <v>0</v>
      </c>
      <c r="N137" s="114">
        <f t="shared" si="9"/>
        <v>0</v>
      </c>
      <c r="O137" s="114">
        <v>0</v>
      </c>
      <c r="P137" s="114">
        <v>0</v>
      </c>
      <c r="Q137" s="114">
        <v>0</v>
      </c>
      <c r="R137" s="114">
        <v>0</v>
      </c>
    </row>
    <row r="138" spans="1:18" ht="101.25">
      <c r="A138" s="172" t="s">
        <v>198</v>
      </c>
      <c r="B138" s="116">
        <v>251</v>
      </c>
      <c r="C138" s="117">
        <v>831</v>
      </c>
      <c r="D138" s="113">
        <f t="shared" si="7"/>
        <v>0</v>
      </c>
      <c r="E138" s="103">
        <v>0</v>
      </c>
      <c r="F138" s="103">
        <v>0</v>
      </c>
      <c r="G138" s="103">
        <v>0</v>
      </c>
      <c r="H138" s="103">
        <v>0</v>
      </c>
      <c r="I138" s="134">
        <f t="shared" si="8"/>
        <v>0</v>
      </c>
      <c r="J138" s="118">
        <v>0</v>
      </c>
      <c r="K138" s="118">
        <v>0</v>
      </c>
      <c r="L138" s="118">
        <v>0</v>
      </c>
      <c r="M138" s="118">
        <v>0</v>
      </c>
      <c r="N138" s="114">
        <f t="shared" si="9"/>
        <v>0</v>
      </c>
      <c r="O138" s="118">
        <v>0</v>
      </c>
      <c r="P138" s="118">
        <v>0</v>
      </c>
      <c r="Q138" s="118">
        <v>0</v>
      </c>
      <c r="R138" s="118">
        <v>0</v>
      </c>
    </row>
    <row r="139" spans="1:18" ht="15.75">
      <c r="A139" s="119" t="s">
        <v>91</v>
      </c>
      <c r="B139" s="116" t="s">
        <v>91</v>
      </c>
      <c r="C139" s="117"/>
      <c r="D139" s="113">
        <f t="shared" si="7"/>
        <v>0</v>
      </c>
      <c r="E139" s="103"/>
      <c r="F139" s="103"/>
      <c r="G139" s="103"/>
      <c r="H139" s="103"/>
      <c r="I139" s="134">
        <f t="shared" si="8"/>
        <v>0</v>
      </c>
      <c r="J139" s="118"/>
      <c r="K139" s="118"/>
      <c r="L139" s="118"/>
      <c r="M139" s="118"/>
      <c r="N139" s="114">
        <f t="shared" si="9"/>
        <v>0</v>
      </c>
      <c r="O139" s="118"/>
      <c r="P139" s="118"/>
      <c r="Q139" s="118"/>
      <c r="R139" s="118"/>
    </row>
    <row r="140" spans="1:18" ht="31.5">
      <c r="A140" s="129" t="s">
        <v>115</v>
      </c>
      <c r="B140" s="130">
        <v>260</v>
      </c>
      <c r="C140" s="131">
        <v>240</v>
      </c>
      <c r="D140" s="132">
        <f>E140+F140+G140</f>
        <v>632990.1799999999</v>
      </c>
      <c r="E140" s="132">
        <f aca="true" t="shared" si="10" ref="E140:R140">E141+E144</f>
        <v>222972.18</v>
      </c>
      <c r="F140" s="132">
        <f t="shared" si="10"/>
        <v>166018</v>
      </c>
      <c r="G140" s="132">
        <f t="shared" si="10"/>
        <v>244000</v>
      </c>
      <c r="H140" s="132">
        <f t="shared" si="10"/>
        <v>0</v>
      </c>
      <c r="I140" s="132">
        <f t="shared" si="10"/>
        <v>728803</v>
      </c>
      <c r="J140" s="132">
        <f t="shared" si="10"/>
        <v>221803</v>
      </c>
      <c r="K140" s="132">
        <f t="shared" si="10"/>
        <v>252000</v>
      </c>
      <c r="L140" s="132">
        <f t="shared" si="10"/>
        <v>255000</v>
      </c>
      <c r="M140" s="132">
        <f t="shared" si="10"/>
        <v>0</v>
      </c>
      <c r="N140" s="132">
        <f t="shared" si="10"/>
        <v>728803</v>
      </c>
      <c r="O140" s="132">
        <f t="shared" si="10"/>
        <v>221803</v>
      </c>
      <c r="P140" s="132">
        <f t="shared" si="10"/>
        <v>252000</v>
      </c>
      <c r="Q140" s="132">
        <f t="shared" si="10"/>
        <v>255000</v>
      </c>
      <c r="R140" s="132">
        <f t="shared" si="10"/>
        <v>0</v>
      </c>
    </row>
    <row r="141" spans="1:18" ht="31.5">
      <c r="A141" s="119" t="s">
        <v>199</v>
      </c>
      <c r="B141" s="116">
        <v>261</v>
      </c>
      <c r="C141" s="117">
        <v>243</v>
      </c>
      <c r="D141" s="113">
        <f>E141+F141+G141</f>
        <v>0</v>
      </c>
      <c r="E141" s="103">
        <f aca="true" t="shared" si="11" ref="E141:R141">E142+E143</f>
        <v>0</v>
      </c>
      <c r="F141" s="103">
        <f t="shared" si="11"/>
        <v>0</v>
      </c>
      <c r="G141" s="103">
        <f t="shared" si="11"/>
        <v>0</v>
      </c>
      <c r="H141" s="103">
        <f t="shared" si="11"/>
        <v>0</v>
      </c>
      <c r="I141" s="103">
        <f t="shared" si="11"/>
        <v>0</v>
      </c>
      <c r="J141" s="103">
        <f t="shared" si="11"/>
        <v>0</v>
      </c>
      <c r="K141" s="103">
        <f t="shared" si="11"/>
        <v>0</v>
      </c>
      <c r="L141" s="103">
        <f t="shared" si="11"/>
        <v>0</v>
      </c>
      <c r="M141" s="103">
        <f t="shared" si="11"/>
        <v>0</v>
      </c>
      <c r="N141" s="103">
        <f t="shared" si="11"/>
        <v>0</v>
      </c>
      <c r="O141" s="103">
        <f t="shared" si="11"/>
        <v>0</v>
      </c>
      <c r="P141" s="103">
        <f t="shared" si="11"/>
        <v>0</v>
      </c>
      <c r="Q141" s="103">
        <f t="shared" si="11"/>
        <v>0</v>
      </c>
      <c r="R141" s="103">
        <f t="shared" si="11"/>
        <v>0</v>
      </c>
    </row>
    <row r="142" spans="1:18" ht="31.5">
      <c r="A142" s="119" t="s">
        <v>116</v>
      </c>
      <c r="B142" s="116" t="s">
        <v>117</v>
      </c>
      <c r="C142" s="117">
        <v>243</v>
      </c>
      <c r="D142" s="113">
        <f t="shared" si="7"/>
        <v>0</v>
      </c>
      <c r="E142" s="103">
        <v>0</v>
      </c>
      <c r="F142" s="103">
        <v>0</v>
      </c>
      <c r="G142" s="103">
        <v>0</v>
      </c>
      <c r="H142" s="103">
        <v>0</v>
      </c>
      <c r="I142" s="134">
        <f t="shared" si="8"/>
        <v>0</v>
      </c>
      <c r="J142" s="118">
        <v>0</v>
      </c>
      <c r="K142" s="118">
        <v>0</v>
      </c>
      <c r="L142" s="118">
        <v>0</v>
      </c>
      <c r="M142" s="118">
        <v>0</v>
      </c>
      <c r="N142" s="114">
        <f t="shared" si="9"/>
        <v>0</v>
      </c>
      <c r="O142" s="118">
        <v>0</v>
      </c>
      <c r="P142" s="118">
        <v>0</v>
      </c>
      <c r="Q142" s="118">
        <v>0</v>
      </c>
      <c r="R142" s="118">
        <v>0</v>
      </c>
    </row>
    <row r="143" spans="1:18" ht="15.75">
      <c r="A143" s="119" t="s">
        <v>118</v>
      </c>
      <c r="B143" s="116" t="s">
        <v>119</v>
      </c>
      <c r="C143" s="117">
        <v>243</v>
      </c>
      <c r="D143" s="113">
        <f t="shared" si="7"/>
        <v>0</v>
      </c>
      <c r="E143" s="103">
        <v>0</v>
      </c>
      <c r="F143" s="103">
        <v>0</v>
      </c>
      <c r="G143" s="103">
        <v>0</v>
      </c>
      <c r="H143" s="103">
        <v>0</v>
      </c>
      <c r="I143" s="134">
        <f t="shared" si="8"/>
        <v>0</v>
      </c>
      <c r="J143" s="118">
        <v>0</v>
      </c>
      <c r="K143" s="118">
        <v>0</v>
      </c>
      <c r="L143" s="118">
        <v>0</v>
      </c>
      <c r="M143" s="118">
        <v>0</v>
      </c>
      <c r="N143" s="114">
        <f t="shared" si="9"/>
        <v>0</v>
      </c>
      <c r="O143" s="118">
        <v>0</v>
      </c>
      <c r="P143" s="118">
        <v>0</v>
      </c>
      <c r="Q143" s="118">
        <v>0</v>
      </c>
      <c r="R143" s="118">
        <v>0</v>
      </c>
    </row>
    <row r="144" spans="1:18" ht="47.25">
      <c r="A144" s="136" t="s">
        <v>200</v>
      </c>
      <c r="B144" s="130">
        <v>262</v>
      </c>
      <c r="C144" s="131">
        <v>244</v>
      </c>
      <c r="D144" s="132">
        <f>SUM(E144:H144)</f>
        <v>632990.1799999999</v>
      </c>
      <c r="E144" s="132">
        <f>SUM(E145:E153)</f>
        <v>222972.18</v>
      </c>
      <c r="F144" s="132">
        <f>SUM(F145:F153)</f>
        <v>166018</v>
      </c>
      <c r="G144" s="132">
        <f>SUM(G145:G153)</f>
        <v>244000</v>
      </c>
      <c r="H144" s="132">
        <f>SUM(H145:H153)</f>
        <v>0</v>
      </c>
      <c r="I144" s="134">
        <f t="shared" si="8"/>
        <v>728803</v>
      </c>
      <c r="J144" s="134">
        <f>J145+J146+J147+J148+J149+J150+J151+J152+J153</f>
        <v>221803</v>
      </c>
      <c r="K144" s="134">
        <f>K145+K146+K147+K148+K149+K150+K151+K152+K153</f>
        <v>252000</v>
      </c>
      <c r="L144" s="134">
        <f>L145+L146+L147+L148+L149+L150+L151+L152+L153</f>
        <v>255000</v>
      </c>
      <c r="M144" s="134">
        <f>M145+M146+M147+M148+M149+M150+M151+M152+M153</f>
        <v>0</v>
      </c>
      <c r="N144" s="114">
        <f t="shared" si="9"/>
        <v>728803</v>
      </c>
      <c r="O144" s="134">
        <f>O145+O146+O147+O148+O149+O150+O151+O152+O153</f>
        <v>221803</v>
      </c>
      <c r="P144" s="134">
        <f>P145+P146+P147+P148+P149+P150+P151+P152+P153</f>
        <v>252000</v>
      </c>
      <c r="Q144" s="134">
        <f>Q145+Q146+Q147+Q148+Q149+Q150+Q151+Q152+Q153</f>
        <v>255000</v>
      </c>
      <c r="R144" s="134">
        <f>R145+R146+R147+R148+R149+R150+R151+R152+R153</f>
        <v>0</v>
      </c>
    </row>
    <row r="145" spans="1:18" ht="15.75">
      <c r="A145" s="119" t="s">
        <v>183</v>
      </c>
      <c r="B145" s="116" t="s">
        <v>120</v>
      </c>
      <c r="C145" s="117">
        <v>244</v>
      </c>
      <c r="D145" s="113">
        <f t="shared" si="7"/>
        <v>20500</v>
      </c>
      <c r="E145" s="103">
        <v>20500</v>
      </c>
      <c r="F145" s="103">
        <v>0</v>
      </c>
      <c r="G145" s="103">
        <v>0</v>
      </c>
      <c r="H145" s="103">
        <v>0</v>
      </c>
      <c r="I145" s="114">
        <f t="shared" si="8"/>
        <v>20500</v>
      </c>
      <c r="J145" s="118">
        <v>20500</v>
      </c>
      <c r="K145" s="118">
        <v>0</v>
      </c>
      <c r="L145" s="118">
        <v>0</v>
      </c>
      <c r="M145" s="118">
        <v>0</v>
      </c>
      <c r="N145" s="114">
        <f t="shared" si="9"/>
        <v>20500</v>
      </c>
      <c r="O145" s="118">
        <v>20500</v>
      </c>
      <c r="P145" s="118">
        <v>0</v>
      </c>
      <c r="Q145" s="118">
        <v>0</v>
      </c>
      <c r="R145" s="118">
        <v>0</v>
      </c>
    </row>
    <row r="146" spans="1:18" ht="15.75">
      <c r="A146" s="119" t="s">
        <v>184</v>
      </c>
      <c r="B146" s="116" t="s">
        <v>121</v>
      </c>
      <c r="C146" s="117">
        <v>244</v>
      </c>
      <c r="D146" s="113">
        <f t="shared" si="7"/>
        <v>0</v>
      </c>
      <c r="E146" s="103">
        <v>0</v>
      </c>
      <c r="F146" s="103">
        <v>0</v>
      </c>
      <c r="G146" s="103">
        <v>0</v>
      </c>
      <c r="H146" s="103">
        <v>0</v>
      </c>
      <c r="I146" s="114">
        <f t="shared" si="8"/>
        <v>0</v>
      </c>
      <c r="J146" s="118">
        <v>0</v>
      </c>
      <c r="K146" s="118">
        <v>0</v>
      </c>
      <c r="L146" s="118">
        <v>0</v>
      </c>
      <c r="M146" s="118">
        <v>0</v>
      </c>
      <c r="N146" s="114">
        <f t="shared" si="9"/>
        <v>0</v>
      </c>
      <c r="O146" s="118">
        <v>0</v>
      </c>
      <c r="P146" s="118">
        <v>0</v>
      </c>
      <c r="Q146" s="118">
        <v>0</v>
      </c>
      <c r="R146" s="118">
        <v>0</v>
      </c>
    </row>
    <row r="147" spans="1:18" ht="15.75">
      <c r="A147" s="119" t="s">
        <v>185</v>
      </c>
      <c r="B147" s="116" t="s">
        <v>122</v>
      </c>
      <c r="C147" s="117">
        <v>244</v>
      </c>
      <c r="D147" s="113">
        <f t="shared" si="7"/>
        <v>202472.18</v>
      </c>
      <c r="E147" s="103">
        <f>201303+1169.18</f>
        <v>202472.18</v>
      </c>
      <c r="F147" s="103">
        <v>0</v>
      </c>
      <c r="G147" s="103">
        <v>0</v>
      </c>
      <c r="H147" s="103">
        <v>0</v>
      </c>
      <c r="I147" s="114">
        <f t="shared" si="8"/>
        <v>201303</v>
      </c>
      <c r="J147" s="118">
        <v>201303</v>
      </c>
      <c r="K147" s="118">
        <v>0</v>
      </c>
      <c r="L147" s="118">
        <v>0</v>
      </c>
      <c r="M147" s="118">
        <v>0</v>
      </c>
      <c r="N147" s="114">
        <f t="shared" si="9"/>
        <v>201303</v>
      </c>
      <c r="O147" s="118">
        <v>201303</v>
      </c>
      <c r="P147" s="118">
        <v>0</v>
      </c>
      <c r="Q147" s="118">
        <v>0</v>
      </c>
      <c r="R147" s="118">
        <v>0</v>
      </c>
    </row>
    <row r="148" spans="1:18" ht="31.5">
      <c r="A148" s="119" t="s">
        <v>186</v>
      </c>
      <c r="B148" s="116" t="s">
        <v>123</v>
      </c>
      <c r="C148" s="117">
        <v>244</v>
      </c>
      <c r="D148" s="113">
        <f t="shared" si="7"/>
        <v>0</v>
      </c>
      <c r="E148" s="103">
        <v>0</v>
      </c>
      <c r="F148" s="103">
        <v>0</v>
      </c>
      <c r="G148" s="103">
        <v>0</v>
      </c>
      <c r="H148" s="103">
        <v>0</v>
      </c>
      <c r="I148" s="114">
        <f t="shared" si="8"/>
        <v>0</v>
      </c>
      <c r="J148" s="118">
        <f>(E148*0.98)</f>
        <v>0</v>
      </c>
      <c r="K148" s="118">
        <v>0</v>
      </c>
      <c r="L148" s="118">
        <v>0</v>
      </c>
      <c r="M148" s="118">
        <v>0</v>
      </c>
      <c r="N148" s="114">
        <f t="shared" si="9"/>
        <v>0</v>
      </c>
      <c r="O148" s="118">
        <v>0</v>
      </c>
      <c r="P148" s="118">
        <v>0</v>
      </c>
      <c r="Q148" s="118">
        <v>0</v>
      </c>
      <c r="R148" s="118">
        <v>0</v>
      </c>
    </row>
    <row r="149" spans="1:18" ht="31.5">
      <c r="A149" s="119" t="s">
        <v>187</v>
      </c>
      <c r="B149" s="116" t="s">
        <v>124</v>
      </c>
      <c r="C149" s="117">
        <v>244</v>
      </c>
      <c r="D149" s="113">
        <f t="shared" si="7"/>
        <v>0</v>
      </c>
      <c r="E149" s="103">
        <v>0</v>
      </c>
      <c r="F149" s="103">
        <v>0</v>
      </c>
      <c r="G149" s="103">
        <v>0</v>
      </c>
      <c r="H149" s="103">
        <v>0</v>
      </c>
      <c r="I149" s="114">
        <f t="shared" si="8"/>
        <v>0</v>
      </c>
      <c r="J149" s="118">
        <v>0</v>
      </c>
      <c r="K149" s="118">
        <v>0</v>
      </c>
      <c r="L149" s="118">
        <v>0</v>
      </c>
      <c r="M149" s="118">
        <v>0</v>
      </c>
      <c r="N149" s="114">
        <f t="shared" si="9"/>
        <v>0</v>
      </c>
      <c r="O149" s="118">
        <v>0</v>
      </c>
      <c r="P149" s="118">
        <v>0</v>
      </c>
      <c r="Q149" s="118">
        <v>0</v>
      </c>
      <c r="R149" s="118">
        <v>0</v>
      </c>
    </row>
    <row r="150" spans="1:18" ht="15.75">
      <c r="A150" s="119" t="s">
        <v>188</v>
      </c>
      <c r="B150" s="116" t="s">
        <v>125</v>
      </c>
      <c r="C150" s="117">
        <v>244</v>
      </c>
      <c r="D150" s="113">
        <f t="shared" si="7"/>
        <v>0</v>
      </c>
      <c r="E150" s="103">
        <v>0</v>
      </c>
      <c r="F150" s="103">
        <v>0</v>
      </c>
      <c r="G150" s="103">
        <v>0</v>
      </c>
      <c r="H150" s="103">
        <v>0</v>
      </c>
      <c r="I150" s="114">
        <f t="shared" si="8"/>
        <v>0</v>
      </c>
      <c r="J150" s="118">
        <v>0</v>
      </c>
      <c r="K150" s="118">
        <v>0</v>
      </c>
      <c r="L150" s="118">
        <v>0</v>
      </c>
      <c r="M150" s="118">
        <v>0</v>
      </c>
      <c r="N150" s="114">
        <f t="shared" si="9"/>
        <v>0</v>
      </c>
      <c r="O150" s="118">
        <v>0</v>
      </c>
      <c r="P150" s="118">
        <v>0</v>
      </c>
      <c r="Q150" s="118">
        <v>0</v>
      </c>
      <c r="R150" s="118">
        <v>0</v>
      </c>
    </row>
    <row r="151" spans="1:18" ht="15.75">
      <c r="A151" s="119" t="s">
        <v>189</v>
      </c>
      <c r="B151" s="116" t="s">
        <v>126</v>
      </c>
      <c r="C151" s="117">
        <v>244</v>
      </c>
      <c r="D151" s="113">
        <f t="shared" si="7"/>
        <v>0</v>
      </c>
      <c r="E151" s="103">
        <v>0</v>
      </c>
      <c r="F151" s="103">
        <v>0</v>
      </c>
      <c r="G151" s="103">
        <v>0</v>
      </c>
      <c r="H151" s="103">
        <v>0</v>
      </c>
      <c r="I151" s="114">
        <f t="shared" si="8"/>
        <v>0</v>
      </c>
      <c r="J151" s="118">
        <v>0</v>
      </c>
      <c r="K151" s="118">
        <v>0</v>
      </c>
      <c r="L151" s="118">
        <v>0</v>
      </c>
      <c r="M151" s="118">
        <v>0</v>
      </c>
      <c r="N151" s="114">
        <f t="shared" si="9"/>
        <v>0</v>
      </c>
      <c r="O151" s="118">
        <v>0</v>
      </c>
      <c r="P151" s="118">
        <v>0</v>
      </c>
      <c r="Q151" s="118">
        <v>0</v>
      </c>
      <c r="R151" s="118">
        <v>0</v>
      </c>
    </row>
    <row r="152" spans="1:18" ht="31.5">
      <c r="A152" s="119" t="s">
        <v>190</v>
      </c>
      <c r="B152" s="116" t="s">
        <v>127</v>
      </c>
      <c r="C152" s="117">
        <v>244</v>
      </c>
      <c r="D152" s="113">
        <f t="shared" si="7"/>
        <v>0</v>
      </c>
      <c r="E152" s="103">
        <v>0</v>
      </c>
      <c r="F152" s="103">
        <v>0</v>
      </c>
      <c r="G152" s="103">
        <v>0</v>
      </c>
      <c r="H152" s="103">
        <v>0</v>
      </c>
      <c r="I152" s="114">
        <f t="shared" si="8"/>
        <v>0</v>
      </c>
      <c r="J152" s="118">
        <v>0</v>
      </c>
      <c r="K152" s="118">
        <v>0</v>
      </c>
      <c r="L152" s="118">
        <v>0</v>
      </c>
      <c r="M152" s="118">
        <v>0</v>
      </c>
      <c r="N152" s="114">
        <f t="shared" si="9"/>
        <v>0</v>
      </c>
      <c r="O152" s="118">
        <v>0</v>
      </c>
      <c r="P152" s="118">
        <v>0</v>
      </c>
      <c r="Q152" s="118">
        <v>0</v>
      </c>
      <c r="R152" s="118">
        <v>0</v>
      </c>
    </row>
    <row r="153" spans="1:18" ht="31.5">
      <c r="A153" s="119" t="s">
        <v>191</v>
      </c>
      <c r="B153" s="116" t="s">
        <v>128</v>
      </c>
      <c r="C153" s="117">
        <v>244</v>
      </c>
      <c r="D153" s="113">
        <f t="shared" si="7"/>
        <v>410018</v>
      </c>
      <c r="E153" s="103">
        <v>0</v>
      </c>
      <c r="F153" s="103">
        <v>166018</v>
      </c>
      <c r="G153" s="103">
        <v>244000</v>
      </c>
      <c r="H153" s="103">
        <v>0</v>
      </c>
      <c r="I153" s="114">
        <f t="shared" si="8"/>
        <v>507000</v>
      </c>
      <c r="J153" s="118">
        <v>0</v>
      </c>
      <c r="K153" s="118">
        <v>252000</v>
      </c>
      <c r="L153" s="118">
        <v>255000</v>
      </c>
      <c r="M153" s="118">
        <v>0</v>
      </c>
      <c r="N153" s="114">
        <f t="shared" si="9"/>
        <v>507000</v>
      </c>
      <c r="O153" s="118">
        <v>0</v>
      </c>
      <c r="P153" s="118">
        <v>252000</v>
      </c>
      <c r="Q153" s="118">
        <v>255000</v>
      </c>
      <c r="R153" s="118">
        <v>0</v>
      </c>
    </row>
    <row r="154" spans="1:18" ht="63">
      <c r="A154" s="110" t="s">
        <v>129</v>
      </c>
      <c r="B154" s="111">
        <v>300</v>
      </c>
      <c r="C154" s="112" t="s">
        <v>84</v>
      </c>
      <c r="D154" s="113">
        <f t="shared" si="7"/>
        <v>0</v>
      </c>
      <c r="E154" s="113">
        <f>E155</f>
        <v>0</v>
      </c>
      <c r="F154" s="113">
        <v>0</v>
      </c>
      <c r="G154" s="113">
        <v>0</v>
      </c>
      <c r="H154" s="113">
        <v>0</v>
      </c>
      <c r="I154" s="114">
        <f t="shared" si="8"/>
        <v>0</v>
      </c>
      <c r="J154" s="114">
        <v>0</v>
      </c>
      <c r="K154" s="114">
        <v>0</v>
      </c>
      <c r="L154" s="114">
        <v>0</v>
      </c>
      <c r="M154" s="114">
        <v>0</v>
      </c>
      <c r="N154" s="114">
        <v>0</v>
      </c>
      <c r="O154" s="114">
        <v>0</v>
      </c>
      <c r="P154" s="114">
        <v>0</v>
      </c>
      <c r="Q154" s="114">
        <v>0</v>
      </c>
      <c r="R154" s="114">
        <v>0</v>
      </c>
    </row>
    <row r="155" spans="1:18" ht="15.75">
      <c r="A155" s="115" t="s">
        <v>130</v>
      </c>
      <c r="B155" s="116"/>
      <c r="C155" s="117"/>
      <c r="D155" s="113">
        <f t="shared" si="7"/>
        <v>0</v>
      </c>
      <c r="E155" s="103">
        <f>SUM(E156:E157)</f>
        <v>0</v>
      </c>
      <c r="F155" s="103">
        <v>0</v>
      </c>
      <c r="G155" s="103">
        <v>0</v>
      </c>
      <c r="H155" s="103">
        <v>0</v>
      </c>
      <c r="I155" s="114">
        <f t="shared" si="8"/>
        <v>0</v>
      </c>
      <c r="J155" s="118">
        <v>0</v>
      </c>
      <c r="K155" s="118">
        <v>0</v>
      </c>
      <c r="L155" s="118">
        <v>0</v>
      </c>
      <c r="M155" s="118">
        <v>0</v>
      </c>
      <c r="N155" s="114">
        <v>0</v>
      </c>
      <c r="O155" s="118">
        <v>0</v>
      </c>
      <c r="P155" s="118">
        <v>0</v>
      </c>
      <c r="Q155" s="118">
        <v>0</v>
      </c>
      <c r="R155" s="118">
        <v>0</v>
      </c>
    </row>
    <row r="156" spans="1:18" ht="15.75">
      <c r="A156" s="115" t="s">
        <v>131</v>
      </c>
      <c r="B156" s="116">
        <v>310</v>
      </c>
      <c r="C156" s="117"/>
      <c r="D156" s="113">
        <f t="shared" si="7"/>
        <v>0</v>
      </c>
      <c r="E156" s="103">
        <v>0</v>
      </c>
      <c r="F156" s="103">
        <v>0</v>
      </c>
      <c r="G156" s="103">
        <v>0</v>
      </c>
      <c r="H156" s="103">
        <v>0</v>
      </c>
      <c r="I156" s="114">
        <f t="shared" si="8"/>
        <v>0</v>
      </c>
      <c r="J156" s="118">
        <v>0</v>
      </c>
      <c r="K156" s="118">
        <v>0</v>
      </c>
      <c r="L156" s="118">
        <v>0</v>
      </c>
      <c r="M156" s="118">
        <v>0</v>
      </c>
      <c r="N156" s="114">
        <v>0</v>
      </c>
      <c r="O156" s="118">
        <v>0</v>
      </c>
      <c r="P156" s="118">
        <v>0</v>
      </c>
      <c r="Q156" s="118">
        <v>0</v>
      </c>
      <c r="R156" s="118">
        <v>0</v>
      </c>
    </row>
    <row r="157" spans="1:18" ht="15.75">
      <c r="A157" s="115" t="s">
        <v>132</v>
      </c>
      <c r="B157" s="116">
        <v>320</v>
      </c>
      <c r="C157" s="117"/>
      <c r="D157" s="113">
        <f t="shared" si="7"/>
        <v>0</v>
      </c>
      <c r="E157" s="103">
        <v>0</v>
      </c>
      <c r="F157" s="103">
        <v>0</v>
      </c>
      <c r="G157" s="103">
        <v>0</v>
      </c>
      <c r="H157" s="103">
        <v>0</v>
      </c>
      <c r="I157" s="114">
        <f t="shared" si="8"/>
        <v>0</v>
      </c>
      <c r="J157" s="118">
        <v>0</v>
      </c>
      <c r="K157" s="118">
        <v>0</v>
      </c>
      <c r="L157" s="118">
        <v>0</v>
      </c>
      <c r="M157" s="118">
        <v>0</v>
      </c>
      <c r="N157" s="114">
        <v>0</v>
      </c>
      <c r="O157" s="118">
        <v>0</v>
      </c>
      <c r="P157" s="118">
        <v>0</v>
      </c>
      <c r="Q157" s="118">
        <v>0</v>
      </c>
      <c r="R157" s="118">
        <v>0</v>
      </c>
    </row>
    <row r="158" spans="1:18" ht="31.5">
      <c r="A158" s="110" t="s">
        <v>133</v>
      </c>
      <c r="B158" s="111">
        <v>400</v>
      </c>
      <c r="C158" s="112" t="s">
        <v>84</v>
      </c>
      <c r="D158" s="113">
        <f t="shared" si="7"/>
        <v>0</v>
      </c>
      <c r="E158" s="113">
        <f>E159</f>
        <v>0</v>
      </c>
      <c r="F158" s="113">
        <v>0</v>
      </c>
      <c r="G158" s="113">
        <v>0</v>
      </c>
      <c r="H158" s="113">
        <v>0</v>
      </c>
      <c r="I158" s="114">
        <f t="shared" si="8"/>
        <v>0</v>
      </c>
      <c r="J158" s="114">
        <v>0</v>
      </c>
      <c r="K158" s="114">
        <v>0</v>
      </c>
      <c r="L158" s="114">
        <v>0</v>
      </c>
      <c r="M158" s="114">
        <v>0</v>
      </c>
      <c r="N158" s="114">
        <v>0</v>
      </c>
      <c r="O158" s="114">
        <v>0</v>
      </c>
      <c r="P158" s="114">
        <v>0</v>
      </c>
      <c r="Q158" s="114">
        <v>0</v>
      </c>
      <c r="R158" s="114">
        <v>0</v>
      </c>
    </row>
    <row r="159" spans="1:18" ht="15.75">
      <c r="A159" s="115" t="s">
        <v>130</v>
      </c>
      <c r="B159" s="116"/>
      <c r="C159" s="117"/>
      <c r="D159" s="113">
        <f t="shared" si="7"/>
        <v>0</v>
      </c>
      <c r="E159" s="103">
        <f>SUM(E160:E161)</f>
        <v>0</v>
      </c>
      <c r="F159" s="103">
        <v>0</v>
      </c>
      <c r="G159" s="103">
        <v>0</v>
      </c>
      <c r="H159" s="103">
        <v>0</v>
      </c>
      <c r="I159" s="114">
        <f t="shared" si="8"/>
        <v>0</v>
      </c>
      <c r="J159" s="118">
        <v>0</v>
      </c>
      <c r="K159" s="118">
        <v>0</v>
      </c>
      <c r="L159" s="118">
        <v>0</v>
      </c>
      <c r="M159" s="118">
        <v>0</v>
      </c>
      <c r="N159" s="114">
        <v>0</v>
      </c>
      <c r="O159" s="118">
        <v>0</v>
      </c>
      <c r="P159" s="118">
        <v>0</v>
      </c>
      <c r="Q159" s="118">
        <v>0</v>
      </c>
      <c r="R159" s="118">
        <v>0</v>
      </c>
    </row>
    <row r="160" spans="1:18" ht="15.75">
      <c r="A160" s="115" t="s">
        <v>134</v>
      </c>
      <c r="B160" s="116">
        <v>410</v>
      </c>
      <c r="C160" s="117"/>
      <c r="D160" s="113">
        <f t="shared" si="7"/>
        <v>0</v>
      </c>
      <c r="E160" s="103">
        <v>0</v>
      </c>
      <c r="F160" s="103">
        <v>0</v>
      </c>
      <c r="G160" s="103">
        <v>0</v>
      </c>
      <c r="H160" s="103">
        <v>0</v>
      </c>
      <c r="I160" s="114">
        <f t="shared" si="8"/>
        <v>0</v>
      </c>
      <c r="J160" s="118">
        <v>0</v>
      </c>
      <c r="K160" s="118">
        <v>0</v>
      </c>
      <c r="L160" s="118">
        <v>0</v>
      </c>
      <c r="M160" s="118">
        <v>0</v>
      </c>
      <c r="N160" s="114">
        <v>0</v>
      </c>
      <c r="O160" s="118">
        <v>0</v>
      </c>
      <c r="P160" s="118">
        <v>0</v>
      </c>
      <c r="Q160" s="118">
        <v>0</v>
      </c>
      <c r="R160" s="118">
        <v>0</v>
      </c>
    </row>
    <row r="161" spans="1:18" ht="15.75">
      <c r="A161" s="115" t="s">
        <v>135</v>
      </c>
      <c r="B161" s="116">
        <v>420</v>
      </c>
      <c r="C161" s="117"/>
      <c r="D161" s="113">
        <f t="shared" si="7"/>
        <v>0</v>
      </c>
      <c r="E161" s="103">
        <v>0</v>
      </c>
      <c r="F161" s="103">
        <v>0</v>
      </c>
      <c r="G161" s="103">
        <v>0</v>
      </c>
      <c r="H161" s="103">
        <v>0</v>
      </c>
      <c r="I161" s="114">
        <f t="shared" si="8"/>
        <v>0</v>
      </c>
      <c r="J161" s="118">
        <v>0</v>
      </c>
      <c r="K161" s="118">
        <v>0</v>
      </c>
      <c r="L161" s="118">
        <v>0</v>
      </c>
      <c r="M161" s="118">
        <v>0</v>
      </c>
      <c r="N161" s="114">
        <v>0</v>
      </c>
      <c r="O161" s="118">
        <v>0</v>
      </c>
      <c r="P161" s="118">
        <v>0</v>
      </c>
      <c r="Q161" s="118">
        <v>0</v>
      </c>
      <c r="R161" s="118">
        <v>0</v>
      </c>
    </row>
    <row r="162" spans="1:18" ht="31.5">
      <c r="A162" s="110" t="s">
        <v>136</v>
      </c>
      <c r="B162" s="111">
        <v>500</v>
      </c>
      <c r="C162" s="112" t="s">
        <v>84</v>
      </c>
      <c r="D162" s="113">
        <f t="shared" si="7"/>
        <v>1169.18</v>
      </c>
      <c r="E162" s="113">
        <v>1169.18</v>
      </c>
      <c r="F162" s="113">
        <v>0</v>
      </c>
      <c r="G162" s="113">
        <v>0</v>
      </c>
      <c r="H162" s="113">
        <v>0</v>
      </c>
      <c r="I162" s="114">
        <f t="shared" si="8"/>
        <v>0</v>
      </c>
      <c r="J162" s="114">
        <v>0</v>
      </c>
      <c r="K162" s="114">
        <v>0</v>
      </c>
      <c r="L162" s="114">
        <v>0</v>
      </c>
      <c r="M162" s="114">
        <v>0</v>
      </c>
      <c r="N162" s="114">
        <v>0</v>
      </c>
      <c r="O162" s="114">
        <v>0</v>
      </c>
      <c r="P162" s="114">
        <v>0</v>
      </c>
      <c r="Q162" s="114">
        <v>0</v>
      </c>
      <c r="R162" s="114">
        <v>0</v>
      </c>
    </row>
    <row r="163" spans="1:18" ht="31.5">
      <c r="A163" s="110" t="s">
        <v>137</v>
      </c>
      <c r="B163" s="111">
        <v>600</v>
      </c>
      <c r="C163" s="112" t="s">
        <v>84</v>
      </c>
      <c r="D163" s="113">
        <f t="shared" si="7"/>
        <v>0</v>
      </c>
      <c r="E163" s="113">
        <v>0</v>
      </c>
      <c r="F163" s="113">
        <v>0</v>
      </c>
      <c r="G163" s="113">
        <v>0</v>
      </c>
      <c r="H163" s="113">
        <v>0</v>
      </c>
      <c r="I163" s="114">
        <f t="shared" si="8"/>
        <v>0</v>
      </c>
      <c r="J163" s="114">
        <v>0</v>
      </c>
      <c r="K163" s="114">
        <v>0</v>
      </c>
      <c r="L163" s="114">
        <v>0</v>
      </c>
      <c r="M163" s="114">
        <v>0</v>
      </c>
      <c r="N163" s="114">
        <v>0</v>
      </c>
      <c r="O163" s="114">
        <v>0</v>
      </c>
      <c r="P163" s="114">
        <v>0</v>
      </c>
      <c r="Q163" s="114">
        <v>0</v>
      </c>
      <c r="R163" s="114">
        <v>0</v>
      </c>
    </row>
    <row r="164" spans="1:18" ht="18.75">
      <c r="A164" s="137"/>
      <c r="B164" s="138"/>
      <c r="C164" s="138"/>
      <c r="D164" s="139"/>
      <c r="E164" s="139"/>
      <c r="F164" s="5"/>
      <c r="G164" s="6"/>
      <c r="H164" s="6"/>
      <c r="I164" s="138"/>
      <c r="J164" s="138"/>
      <c r="K164" s="138"/>
      <c r="L164" s="138"/>
      <c r="M164" s="7"/>
      <c r="N164" s="98"/>
      <c r="O164" s="220" t="s">
        <v>138</v>
      </c>
      <c r="P164" s="220"/>
      <c r="Q164" s="220"/>
      <c r="R164" s="220"/>
    </row>
    <row r="165" spans="1:18" ht="18.75">
      <c r="A165" s="140"/>
      <c r="B165" s="138"/>
      <c r="C165" s="138"/>
      <c r="D165" s="139"/>
      <c r="E165" s="139"/>
      <c r="F165" s="5"/>
      <c r="G165" s="6"/>
      <c r="H165" s="6"/>
      <c r="I165" s="138"/>
      <c r="J165" s="138"/>
      <c r="K165" s="138"/>
      <c r="L165" s="138"/>
      <c r="M165" s="7"/>
      <c r="N165" s="98"/>
      <c r="O165" s="98"/>
      <c r="P165" s="98"/>
      <c r="Q165" s="7"/>
      <c r="R165" s="7"/>
    </row>
    <row r="166" spans="1:18" ht="18.75">
      <c r="A166" s="141"/>
      <c r="B166" s="142"/>
      <c r="C166" s="142"/>
      <c r="D166" s="143"/>
      <c r="E166" s="143"/>
      <c r="F166" s="232" t="s">
        <v>139</v>
      </c>
      <c r="G166" s="232"/>
      <c r="H166" s="232"/>
      <c r="I166" s="232"/>
      <c r="J166" s="232"/>
      <c r="K166" s="232"/>
      <c r="L166" s="142"/>
      <c r="M166" s="144"/>
      <c r="N166" s="145"/>
      <c r="O166" s="145"/>
      <c r="P166" s="145"/>
      <c r="Q166" s="144"/>
      <c r="R166" s="144"/>
    </row>
    <row r="167" spans="1:18" ht="18.75">
      <c r="A167" s="141"/>
      <c r="B167" s="142"/>
      <c r="C167" s="142"/>
      <c r="D167" s="143"/>
      <c r="E167" s="143"/>
      <c r="F167" s="232" t="s">
        <v>140</v>
      </c>
      <c r="G167" s="232"/>
      <c r="H167" s="232"/>
      <c r="I167" s="232"/>
      <c r="J167" s="232"/>
      <c r="K167" s="232"/>
      <c r="L167" s="142"/>
      <c r="M167" s="144"/>
      <c r="N167" s="145"/>
      <c r="O167" s="145"/>
      <c r="P167" s="145"/>
      <c r="Q167" s="144"/>
      <c r="R167" s="144"/>
    </row>
    <row r="168" spans="1:18" ht="18.75">
      <c r="A168" s="141"/>
      <c r="B168" s="142"/>
      <c r="C168" s="142"/>
      <c r="D168" s="143"/>
      <c r="E168" s="229" t="s">
        <v>141</v>
      </c>
      <c r="F168" s="229"/>
      <c r="G168" s="229"/>
      <c r="H168" s="229"/>
      <c r="I168" s="229"/>
      <c r="J168" s="229"/>
      <c r="K168" s="229"/>
      <c r="L168" s="229"/>
      <c r="M168" s="144"/>
      <c r="N168" s="145"/>
      <c r="O168" s="145"/>
      <c r="P168" s="145"/>
      <c r="Q168" s="144"/>
      <c r="R168" s="144"/>
    </row>
    <row r="169" spans="1:18" ht="18.75">
      <c r="A169" s="140"/>
      <c r="B169" s="138"/>
      <c r="C169" s="138"/>
      <c r="D169" s="139"/>
      <c r="E169" s="139"/>
      <c r="F169" s="5"/>
      <c r="G169" s="6"/>
      <c r="H169" s="6"/>
      <c r="I169" s="138"/>
      <c r="J169" s="138"/>
      <c r="K169" s="138"/>
      <c r="L169" s="138"/>
      <c r="M169" s="7"/>
      <c r="N169" s="98"/>
      <c r="O169" s="98"/>
      <c r="P169" s="98"/>
      <c r="Q169" s="7"/>
      <c r="R169" s="7"/>
    </row>
    <row r="170" spans="1:18" ht="15">
      <c r="A170" s="226" t="s">
        <v>39</v>
      </c>
      <c r="B170" s="226" t="s">
        <v>142</v>
      </c>
      <c r="C170" s="226" t="s">
        <v>143</v>
      </c>
      <c r="D170" s="223" t="s">
        <v>144</v>
      </c>
      <c r="E170" s="223"/>
      <c r="F170" s="223"/>
      <c r="G170" s="223"/>
      <c r="H170" s="223"/>
      <c r="I170" s="223"/>
      <c r="J170" s="223"/>
      <c r="K170" s="223"/>
      <c r="L170" s="223"/>
      <c r="M170" s="223"/>
      <c r="N170" s="223"/>
      <c r="O170" s="223"/>
      <c r="P170" s="223"/>
      <c r="Q170" s="223"/>
      <c r="R170" s="223"/>
    </row>
    <row r="171" spans="1:18" ht="15">
      <c r="A171" s="226"/>
      <c r="B171" s="226"/>
      <c r="C171" s="226"/>
      <c r="D171" s="223" t="s">
        <v>145</v>
      </c>
      <c r="E171" s="223"/>
      <c r="F171" s="223"/>
      <c r="G171" s="223"/>
      <c r="H171" s="223"/>
      <c r="I171" s="223"/>
      <c r="J171" s="226" t="s">
        <v>146</v>
      </c>
      <c r="K171" s="226"/>
      <c r="L171" s="226"/>
      <c r="M171" s="226"/>
      <c r="N171" s="226"/>
      <c r="O171" s="226"/>
      <c r="P171" s="226"/>
      <c r="Q171" s="226"/>
      <c r="R171" s="226"/>
    </row>
    <row r="172" spans="1:18" ht="15">
      <c r="A172" s="226"/>
      <c r="B172" s="226"/>
      <c r="C172" s="226"/>
      <c r="D172" s="223"/>
      <c r="E172" s="223"/>
      <c r="F172" s="223"/>
      <c r="G172" s="223"/>
      <c r="H172" s="223"/>
      <c r="I172" s="223"/>
      <c r="J172" s="230" t="s">
        <v>147</v>
      </c>
      <c r="K172" s="230"/>
      <c r="L172" s="230"/>
      <c r="M172" s="230"/>
      <c r="N172" s="230"/>
      <c r="O172" s="230"/>
      <c r="P172" s="230" t="s">
        <v>148</v>
      </c>
      <c r="Q172" s="230"/>
      <c r="R172" s="230"/>
    </row>
    <row r="173" spans="1:18" ht="60">
      <c r="A173" s="226"/>
      <c r="B173" s="226"/>
      <c r="C173" s="226"/>
      <c r="D173" s="223" t="s">
        <v>455</v>
      </c>
      <c r="E173" s="223"/>
      <c r="F173" s="224" t="s">
        <v>456</v>
      </c>
      <c r="G173" s="224"/>
      <c r="H173" s="216" t="s">
        <v>457</v>
      </c>
      <c r="I173" s="216"/>
      <c r="J173" s="226" t="s">
        <v>458</v>
      </c>
      <c r="K173" s="226"/>
      <c r="L173" s="226" t="s">
        <v>456</v>
      </c>
      <c r="M173" s="226"/>
      <c r="N173" s="226" t="s">
        <v>457</v>
      </c>
      <c r="O173" s="226"/>
      <c r="P173" s="146" t="s">
        <v>459</v>
      </c>
      <c r="Q173" s="146" t="s">
        <v>460</v>
      </c>
      <c r="R173" s="146" t="s">
        <v>461</v>
      </c>
    </row>
    <row r="174" spans="1:18" ht="15.75">
      <c r="A174" s="146">
        <v>1</v>
      </c>
      <c r="B174" s="146">
        <v>2</v>
      </c>
      <c r="C174" s="146">
        <v>3</v>
      </c>
      <c r="D174" s="223">
        <v>4</v>
      </c>
      <c r="E174" s="223"/>
      <c r="F174" s="224">
        <v>5</v>
      </c>
      <c r="G174" s="224"/>
      <c r="H174" s="216">
        <v>6</v>
      </c>
      <c r="I174" s="216"/>
      <c r="J174" s="226">
        <v>7</v>
      </c>
      <c r="K174" s="226"/>
      <c r="L174" s="226">
        <v>8</v>
      </c>
      <c r="M174" s="226"/>
      <c r="N174" s="226">
        <v>9</v>
      </c>
      <c r="O174" s="226"/>
      <c r="P174" s="146">
        <v>10</v>
      </c>
      <c r="Q174" s="146">
        <v>11</v>
      </c>
      <c r="R174" s="146">
        <v>12</v>
      </c>
    </row>
    <row r="175" spans="1:18" ht="30">
      <c r="A175" s="147" t="s">
        <v>149</v>
      </c>
      <c r="B175" s="148" t="s">
        <v>150</v>
      </c>
      <c r="C175" s="149" t="s">
        <v>151</v>
      </c>
      <c r="D175" s="225">
        <f>D179</f>
        <v>632990.1799999999</v>
      </c>
      <c r="E175" s="225"/>
      <c r="F175" s="225">
        <f>F179</f>
        <v>728803</v>
      </c>
      <c r="G175" s="225"/>
      <c r="H175" s="225">
        <f>H179</f>
        <v>728803</v>
      </c>
      <c r="I175" s="225"/>
      <c r="J175" s="227">
        <f>J179</f>
        <v>632990.1799999999</v>
      </c>
      <c r="K175" s="226"/>
      <c r="L175" s="228">
        <f>L179</f>
        <v>728803</v>
      </c>
      <c r="M175" s="226"/>
      <c r="N175" s="228">
        <f>N179</f>
        <v>728803</v>
      </c>
      <c r="O175" s="228"/>
      <c r="P175" s="150"/>
      <c r="Q175" s="150"/>
      <c r="R175" s="150"/>
    </row>
    <row r="176" spans="1:18" ht="45">
      <c r="A176" s="147" t="s">
        <v>152</v>
      </c>
      <c r="B176" s="149">
        <v>1001</v>
      </c>
      <c r="C176" s="149" t="s">
        <v>151</v>
      </c>
      <c r="D176" s="223"/>
      <c r="E176" s="223"/>
      <c r="F176" s="224"/>
      <c r="G176" s="224"/>
      <c r="H176" s="216"/>
      <c r="I176" s="216"/>
      <c r="J176" s="226"/>
      <c r="K176" s="226"/>
      <c r="L176" s="226"/>
      <c r="M176" s="226"/>
      <c r="N176" s="226"/>
      <c r="O176" s="226"/>
      <c r="P176" s="150"/>
      <c r="Q176" s="150"/>
      <c r="R176" s="150"/>
    </row>
    <row r="177" spans="1:18" ht="15.75">
      <c r="A177" s="147"/>
      <c r="B177" s="147"/>
      <c r="C177" s="147"/>
      <c r="D177" s="223"/>
      <c r="E177" s="223"/>
      <c r="F177" s="224"/>
      <c r="G177" s="224"/>
      <c r="H177" s="216"/>
      <c r="I177" s="216"/>
      <c r="J177" s="226"/>
      <c r="K177" s="226"/>
      <c r="L177" s="226"/>
      <c r="M177" s="226"/>
      <c r="N177" s="226"/>
      <c r="O177" s="226"/>
      <c r="P177" s="147"/>
      <c r="Q177" s="147"/>
      <c r="R177" s="147"/>
    </row>
    <row r="178" spans="1:18" ht="30">
      <c r="A178" s="147" t="s">
        <v>153</v>
      </c>
      <c r="B178" s="149">
        <v>2001</v>
      </c>
      <c r="C178" s="147"/>
      <c r="D178" s="223"/>
      <c r="E178" s="223"/>
      <c r="F178" s="224"/>
      <c r="G178" s="224"/>
      <c r="H178" s="216"/>
      <c r="I178" s="216"/>
      <c r="J178" s="223"/>
      <c r="K178" s="223"/>
      <c r="L178" s="224"/>
      <c r="M178" s="224"/>
      <c r="N178" s="216"/>
      <c r="O178" s="216"/>
      <c r="P178" s="147"/>
      <c r="Q178" s="147"/>
      <c r="R178" s="147"/>
    </row>
    <row r="179" spans="1:18" ht="30">
      <c r="A179" s="147" t="s">
        <v>153</v>
      </c>
      <c r="B179" s="149">
        <v>2002</v>
      </c>
      <c r="C179" s="147"/>
      <c r="D179" s="225">
        <f>D180</f>
        <v>632990.1799999999</v>
      </c>
      <c r="E179" s="223"/>
      <c r="F179" s="216">
        <f>F181</f>
        <v>728803</v>
      </c>
      <c r="G179" s="224"/>
      <c r="H179" s="216">
        <f>H182</f>
        <v>728803</v>
      </c>
      <c r="I179" s="216"/>
      <c r="J179" s="225">
        <f>J180</f>
        <v>632990.1799999999</v>
      </c>
      <c r="K179" s="223"/>
      <c r="L179" s="216">
        <f>L181</f>
        <v>728803</v>
      </c>
      <c r="M179" s="224"/>
      <c r="N179" s="216">
        <f>N182</f>
        <v>728803</v>
      </c>
      <c r="O179" s="216"/>
      <c r="P179" s="147"/>
      <c r="Q179" s="147"/>
      <c r="R179" s="147"/>
    </row>
    <row r="180" spans="1:18" ht="15.75">
      <c r="A180" s="147" t="s">
        <v>203</v>
      </c>
      <c r="B180" s="149"/>
      <c r="C180" s="147">
        <v>2018</v>
      </c>
      <c r="D180" s="225">
        <f>J180</f>
        <v>632990.1799999999</v>
      </c>
      <c r="E180" s="225"/>
      <c r="F180" s="224"/>
      <c r="G180" s="224"/>
      <c r="H180" s="216"/>
      <c r="I180" s="216"/>
      <c r="J180" s="225">
        <f>D140</f>
        <v>632990.1799999999</v>
      </c>
      <c r="K180" s="225"/>
      <c r="L180" s="224"/>
      <c r="M180" s="224"/>
      <c r="N180" s="216"/>
      <c r="O180" s="216"/>
      <c r="P180" s="147"/>
      <c r="Q180" s="147"/>
      <c r="R180" s="147"/>
    </row>
    <row r="181" spans="1:18" ht="15.75">
      <c r="A181" s="147" t="s">
        <v>203</v>
      </c>
      <c r="B181" s="149"/>
      <c r="C181" s="147">
        <v>2019</v>
      </c>
      <c r="D181" s="223"/>
      <c r="E181" s="223"/>
      <c r="F181" s="216">
        <f>L181</f>
        <v>728803</v>
      </c>
      <c r="G181" s="224"/>
      <c r="H181" s="216"/>
      <c r="I181" s="216"/>
      <c r="J181" s="223"/>
      <c r="K181" s="223"/>
      <c r="L181" s="216">
        <f>I140</f>
        <v>728803</v>
      </c>
      <c r="M181" s="224"/>
      <c r="N181" s="216"/>
      <c r="O181" s="216"/>
      <c r="P181" s="147"/>
      <c r="Q181" s="147"/>
      <c r="R181" s="147"/>
    </row>
    <row r="182" spans="1:18" ht="15.75">
      <c r="A182" s="147" t="s">
        <v>203</v>
      </c>
      <c r="B182" s="147"/>
      <c r="C182" s="147">
        <v>2020</v>
      </c>
      <c r="D182" s="223"/>
      <c r="E182" s="223"/>
      <c r="F182" s="224"/>
      <c r="G182" s="224"/>
      <c r="H182" s="216">
        <f>N182</f>
        <v>728803</v>
      </c>
      <c r="I182" s="216"/>
      <c r="J182" s="223"/>
      <c r="K182" s="223"/>
      <c r="L182" s="224"/>
      <c r="M182" s="224"/>
      <c r="N182" s="216">
        <f>N140</f>
        <v>728803</v>
      </c>
      <c r="O182" s="216"/>
      <c r="P182" s="147"/>
      <c r="Q182" s="147"/>
      <c r="R182" s="147"/>
    </row>
    <row r="184" spans="1:18" ht="18.75">
      <c r="A184" s="137"/>
      <c r="B184" s="138"/>
      <c r="C184" s="138"/>
      <c r="D184" s="4"/>
      <c r="E184" s="4"/>
      <c r="F184" s="5"/>
      <c r="G184" s="6"/>
      <c r="H184" s="6"/>
      <c r="I184" s="7"/>
      <c r="J184" s="7"/>
      <c r="K184" s="7"/>
      <c r="L184" s="7"/>
      <c r="M184" s="7"/>
      <c r="N184" s="7"/>
      <c r="O184" s="220" t="s">
        <v>154</v>
      </c>
      <c r="P184" s="220"/>
      <c r="Q184" s="220"/>
      <c r="R184" s="220"/>
    </row>
    <row r="185" spans="1:18" ht="18.75">
      <c r="A185" s="140"/>
      <c r="B185" s="138"/>
      <c r="C185" s="138"/>
      <c r="D185" s="151"/>
      <c r="E185" s="151"/>
      <c r="F185" s="44"/>
      <c r="G185" s="6"/>
      <c r="H185" s="6"/>
      <c r="I185" s="98"/>
      <c r="J185" s="98"/>
      <c r="K185" s="98"/>
      <c r="L185" s="7"/>
      <c r="M185" s="7"/>
      <c r="N185" s="98"/>
      <c r="O185" s="98"/>
      <c r="P185" s="98"/>
      <c r="Q185" s="7"/>
      <c r="R185" s="7"/>
    </row>
    <row r="186" spans="1:18" ht="18.75">
      <c r="A186" s="221" t="s">
        <v>155</v>
      </c>
      <c r="B186" s="221"/>
      <c r="C186" s="221"/>
      <c r="D186" s="221"/>
      <c r="E186" s="221"/>
      <c r="F186" s="221"/>
      <c r="G186" s="221"/>
      <c r="H186" s="221"/>
      <c r="I186" s="221"/>
      <c r="J186" s="221"/>
      <c r="K186" s="221"/>
      <c r="L186" s="221"/>
      <c r="M186" s="221"/>
      <c r="N186" s="221"/>
      <c r="O186" s="221"/>
      <c r="P186" s="221"/>
      <c r="Q186" s="221"/>
      <c r="R186" s="221"/>
    </row>
    <row r="187" spans="1:18" ht="18.75">
      <c r="A187" s="221" t="s">
        <v>156</v>
      </c>
      <c r="B187" s="221"/>
      <c r="C187" s="221"/>
      <c r="D187" s="221"/>
      <c r="E187" s="221"/>
      <c r="F187" s="221"/>
      <c r="G187" s="221"/>
      <c r="H187" s="221"/>
      <c r="I187" s="221"/>
      <c r="J187" s="221"/>
      <c r="K187" s="221"/>
      <c r="L187" s="221"/>
      <c r="M187" s="221"/>
      <c r="N187" s="221"/>
      <c r="O187" s="221"/>
      <c r="P187" s="221"/>
      <c r="Q187" s="221"/>
      <c r="R187" s="221"/>
    </row>
    <row r="188" spans="1:18" ht="18.75">
      <c r="A188" s="221" t="s">
        <v>453</v>
      </c>
      <c r="B188" s="221"/>
      <c r="C188" s="221"/>
      <c r="D188" s="221"/>
      <c r="E188" s="221"/>
      <c r="F188" s="221"/>
      <c r="G188" s="221"/>
      <c r="H188" s="221"/>
      <c r="I188" s="221"/>
      <c r="J188" s="221"/>
      <c r="K188" s="221"/>
      <c r="L188" s="221"/>
      <c r="M188" s="221"/>
      <c r="N188" s="221"/>
      <c r="O188" s="221"/>
      <c r="P188" s="221"/>
      <c r="Q188" s="221"/>
      <c r="R188" s="221"/>
    </row>
    <row r="189" spans="1:18" ht="18.75">
      <c r="A189" s="222" t="s">
        <v>157</v>
      </c>
      <c r="B189" s="222"/>
      <c r="C189" s="222"/>
      <c r="D189" s="222"/>
      <c r="E189" s="222"/>
      <c r="F189" s="222"/>
      <c r="G189" s="222"/>
      <c r="H189" s="222"/>
      <c r="I189" s="222"/>
      <c r="J189" s="222"/>
      <c r="K189" s="222"/>
      <c r="L189" s="222"/>
      <c r="M189" s="222"/>
      <c r="N189" s="222"/>
      <c r="O189" s="222"/>
      <c r="P189" s="222"/>
      <c r="Q189" s="222"/>
      <c r="R189" s="222"/>
    </row>
    <row r="190" spans="1:18" ht="18.75">
      <c r="A190" s="140"/>
      <c r="B190" s="138"/>
      <c r="C190" s="138"/>
      <c r="D190" s="151"/>
      <c r="E190" s="151"/>
      <c r="F190" s="44"/>
      <c r="G190" s="6"/>
      <c r="H190" s="6"/>
      <c r="I190" s="98"/>
      <c r="J190" s="98"/>
      <c r="K190" s="98"/>
      <c r="L190" s="7"/>
      <c r="M190" s="7"/>
      <c r="N190" s="98"/>
      <c r="O190" s="98"/>
      <c r="P190" s="98"/>
      <c r="Q190" s="7"/>
      <c r="R190" s="7"/>
    </row>
    <row r="191" spans="1:18" ht="18.75">
      <c r="A191" s="152"/>
      <c r="B191" s="152"/>
      <c r="C191" s="215" t="s">
        <v>39</v>
      </c>
      <c r="D191" s="215"/>
      <c r="E191" s="215"/>
      <c r="F191" s="215"/>
      <c r="G191" s="103" t="s">
        <v>142</v>
      </c>
      <c r="H191" s="216" t="s">
        <v>158</v>
      </c>
      <c r="I191" s="216"/>
      <c r="J191" s="216"/>
      <c r="K191" s="216"/>
      <c r="L191" s="216"/>
      <c r="M191" s="216"/>
      <c r="N191" s="216"/>
      <c r="O191" s="216"/>
      <c r="P191" s="216"/>
      <c r="Q191" s="98"/>
      <c r="R191" s="98"/>
    </row>
    <row r="192" spans="1:18" ht="18.75">
      <c r="A192" s="152"/>
      <c r="B192" s="152"/>
      <c r="C192" s="215">
        <v>1</v>
      </c>
      <c r="D192" s="215"/>
      <c r="E192" s="215"/>
      <c r="F192" s="215"/>
      <c r="G192" s="103">
        <v>2</v>
      </c>
      <c r="H192" s="216"/>
      <c r="I192" s="216"/>
      <c r="J192" s="216"/>
      <c r="K192" s="216"/>
      <c r="L192" s="216"/>
      <c r="M192" s="216"/>
      <c r="N192" s="216"/>
      <c r="O192" s="216"/>
      <c r="P192" s="216"/>
      <c r="Q192" s="98"/>
      <c r="R192" s="98"/>
    </row>
    <row r="193" spans="1:18" ht="18.75">
      <c r="A193" s="152"/>
      <c r="B193" s="152"/>
      <c r="C193" s="215" t="s">
        <v>159</v>
      </c>
      <c r="D193" s="215"/>
      <c r="E193" s="215"/>
      <c r="F193" s="215"/>
      <c r="G193" s="103" t="s">
        <v>160</v>
      </c>
      <c r="H193" s="216">
        <f>H197-H195</f>
        <v>1169.179999999702</v>
      </c>
      <c r="I193" s="216"/>
      <c r="J193" s="216"/>
      <c r="K193" s="216"/>
      <c r="L193" s="216"/>
      <c r="M193" s="216"/>
      <c r="N193" s="216"/>
      <c r="O193" s="216"/>
      <c r="P193" s="216"/>
      <c r="Q193" s="98"/>
      <c r="R193" s="98"/>
    </row>
    <row r="194" spans="1:18" ht="18.75">
      <c r="A194" s="152"/>
      <c r="B194" s="152"/>
      <c r="C194" s="215" t="s">
        <v>161</v>
      </c>
      <c r="D194" s="215"/>
      <c r="E194" s="215"/>
      <c r="F194" s="215"/>
      <c r="G194" s="103" t="s">
        <v>162</v>
      </c>
      <c r="H194" s="216"/>
      <c r="I194" s="216"/>
      <c r="J194" s="216"/>
      <c r="K194" s="216"/>
      <c r="L194" s="216"/>
      <c r="M194" s="216"/>
      <c r="N194" s="216"/>
      <c r="O194" s="216"/>
      <c r="P194" s="216"/>
      <c r="Q194" s="98"/>
      <c r="R194" s="98"/>
    </row>
    <row r="195" spans="1:18" ht="18.75">
      <c r="A195" s="152"/>
      <c r="B195" s="152"/>
      <c r="C195" s="215" t="s">
        <v>163</v>
      </c>
      <c r="D195" s="215"/>
      <c r="E195" s="215"/>
      <c r="F195" s="215"/>
      <c r="G195" s="103" t="s">
        <v>164</v>
      </c>
      <c r="H195" s="216">
        <f>D105</f>
        <v>9289488</v>
      </c>
      <c r="I195" s="216"/>
      <c r="J195" s="216"/>
      <c r="K195" s="216"/>
      <c r="L195" s="216"/>
      <c r="M195" s="216"/>
      <c r="N195" s="216"/>
      <c r="O195" s="216"/>
      <c r="P195" s="216"/>
      <c r="Q195" s="98"/>
      <c r="R195" s="98"/>
    </row>
    <row r="196" spans="1:18" ht="18.75">
      <c r="A196" s="152"/>
      <c r="B196" s="152"/>
      <c r="C196" s="215"/>
      <c r="D196" s="215"/>
      <c r="E196" s="215"/>
      <c r="F196" s="215"/>
      <c r="G196" s="103"/>
      <c r="H196" s="216"/>
      <c r="I196" s="216"/>
      <c r="J196" s="216"/>
      <c r="K196" s="216"/>
      <c r="L196" s="216"/>
      <c r="M196" s="216"/>
      <c r="N196" s="216"/>
      <c r="O196" s="216"/>
      <c r="P196" s="216"/>
      <c r="Q196" s="98"/>
      <c r="R196" s="98"/>
    </row>
    <row r="197" spans="1:18" ht="18.75">
      <c r="A197" s="152"/>
      <c r="B197" s="152"/>
      <c r="C197" s="215" t="s">
        <v>165</v>
      </c>
      <c r="D197" s="215"/>
      <c r="E197" s="215"/>
      <c r="F197" s="215"/>
      <c r="G197" s="103" t="s">
        <v>166</v>
      </c>
      <c r="H197" s="216">
        <f>D122</f>
        <v>9290657.18</v>
      </c>
      <c r="I197" s="216"/>
      <c r="J197" s="216"/>
      <c r="K197" s="216"/>
      <c r="L197" s="216"/>
      <c r="M197" s="216"/>
      <c r="N197" s="216"/>
      <c r="O197" s="216"/>
      <c r="P197" s="216"/>
      <c r="Q197" s="98"/>
      <c r="R197" s="98"/>
    </row>
    <row r="198" spans="1:18" ht="18.75">
      <c r="A198" s="152"/>
      <c r="B198" s="152"/>
      <c r="C198" s="215"/>
      <c r="D198" s="215"/>
      <c r="E198" s="215"/>
      <c r="F198" s="215"/>
      <c r="G198" s="103"/>
      <c r="H198" s="216"/>
      <c r="I198" s="216"/>
      <c r="J198" s="216"/>
      <c r="K198" s="216"/>
      <c r="L198" s="216"/>
      <c r="M198" s="216"/>
      <c r="N198" s="216"/>
      <c r="O198" s="216"/>
      <c r="P198" s="216"/>
      <c r="Q198" s="98"/>
      <c r="R198" s="98"/>
    </row>
    <row r="199" spans="1:18" ht="18.75">
      <c r="A199" s="140"/>
      <c r="B199" s="138"/>
      <c r="C199" s="138"/>
      <c r="D199" s="151"/>
      <c r="E199" s="151"/>
      <c r="F199" s="44"/>
      <c r="G199" s="6"/>
      <c r="H199" s="6"/>
      <c r="I199" s="98"/>
      <c r="J199" s="98"/>
      <c r="K199" s="98"/>
      <c r="L199" s="7"/>
      <c r="M199" s="7"/>
      <c r="N199" s="98"/>
      <c r="O199" s="98"/>
      <c r="P199" s="98"/>
      <c r="Q199" s="7"/>
      <c r="R199" s="7"/>
    </row>
    <row r="200" spans="1:18" ht="18.75">
      <c r="A200" s="140"/>
      <c r="B200" s="138"/>
      <c r="C200" s="138"/>
      <c r="D200" s="151"/>
      <c r="E200" s="151"/>
      <c r="F200" s="44"/>
      <c r="G200" s="6"/>
      <c r="H200" s="6"/>
      <c r="I200" s="98"/>
      <c r="J200" s="98"/>
      <c r="K200" s="98"/>
      <c r="L200" s="7"/>
      <c r="M200" s="7"/>
      <c r="N200" s="98"/>
      <c r="O200" s="98"/>
      <c r="P200" s="98"/>
      <c r="Q200" s="7"/>
      <c r="R200" s="7"/>
    </row>
    <row r="201" spans="1:18" ht="18.75">
      <c r="A201" s="140"/>
      <c r="B201" s="138"/>
      <c r="C201" s="138"/>
      <c r="D201" s="151"/>
      <c r="E201" s="151"/>
      <c r="F201" s="44"/>
      <c r="G201" s="6"/>
      <c r="H201" s="6"/>
      <c r="I201" s="98"/>
      <c r="J201" s="98"/>
      <c r="K201" s="98"/>
      <c r="L201" s="7"/>
      <c r="M201" s="7"/>
      <c r="N201" s="98"/>
      <c r="O201" s="98"/>
      <c r="P201" s="98"/>
      <c r="Q201" s="7"/>
      <c r="R201" s="7"/>
    </row>
    <row r="202" spans="1:18" ht="18.75">
      <c r="A202" s="152"/>
      <c r="B202" s="138"/>
      <c r="C202" s="138"/>
      <c r="D202" s="151"/>
      <c r="E202" s="151"/>
      <c r="F202" s="44"/>
      <c r="G202" s="6"/>
      <c r="H202" s="6"/>
      <c r="I202" s="98"/>
      <c r="J202" s="98"/>
      <c r="K202" s="98"/>
      <c r="L202" s="7"/>
      <c r="M202" s="7"/>
      <c r="N202" s="98"/>
      <c r="O202" s="220" t="s">
        <v>167</v>
      </c>
      <c r="P202" s="220"/>
      <c r="Q202" s="220"/>
      <c r="R202" s="220"/>
    </row>
    <row r="203" spans="1:18" ht="18.75">
      <c r="A203" s="140"/>
      <c r="B203" s="138"/>
      <c r="C203" s="138"/>
      <c r="D203" s="151"/>
      <c r="E203" s="151"/>
      <c r="F203" s="44"/>
      <c r="G203" s="6"/>
      <c r="H203" s="6"/>
      <c r="I203" s="98"/>
      <c r="J203" s="98"/>
      <c r="K203" s="98"/>
      <c r="L203" s="7"/>
      <c r="M203" s="7"/>
      <c r="N203" s="98"/>
      <c r="O203" s="98"/>
      <c r="P203" s="98"/>
      <c r="Q203" s="7"/>
      <c r="R203" s="7"/>
    </row>
    <row r="204" spans="1:18" ht="18.75">
      <c r="A204" s="221" t="s">
        <v>168</v>
      </c>
      <c r="B204" s="221"/>
      <c r="C204" s="221"/>
      <c r="D204" s="221"/>
      <c r="E204" s="221"/>
      <c r="F204" s="221"/>
      <c r="G204" s="221"/>
      <c r="H204" s="221"/>
      <c r="I204" s="221"/>
      <c r="J204" s="221"/>
      <c r="K204" s="221"/>
      <c r="L204" s="221"/>
      <c r="M204" s="221"/>
      <c r="N204" s="221"/>
      <c r="O204" s="221"/>
      <c r="P204" s="221"/>
      <c r="Q204" s="221"/>
      <c r="R204" s="221"/>
    </row>
    <row r="205" spans="1:18" ht="18.75">
      <c r="A205" s="140"/>
      <c r="B205" s="138"/>
      <c r="C205" s="138"/>
      <c r="D205" s="151"/>
      <c r="E205" s="151"/>
      <c r="F205" s="44"/>
      <c r="G205" s="6"/>
      <c r="H205" s="6"/>
      <c r="I205" s="98"/>
      <c r="J205" s="98"/>
      <c r="K205" s="98"/>
      <c r="L205" s="7"/>
      <c r="M205" s="7"/>
      <c r="N205" s="98"/>
      <c r="O205" s="98"/>
      <c r="P205" s="98"/>
      <c r="Q205" s="7"/>
      <c r="R205" s="7"/>
    </row>
    <row r="206" spans="1:18" ht="18.75">
      <c r="A206" s="152"/>
      <c r="B206" s="152"/>
      <c r="C206" s="215" t="s">
        <v>39</v>
      </c>
      <c r="D206" s="215"/>
      <c r="E206" s="215"/>
      <c r="F206" s="215"/>
      <c r="G206" s="103" t="s">
        <v>142</v>
      </c>
      <c r="H206" s="216" t="s">
        <v>169</v>
      </c>
      <c r="I206" s="216"/>
      <c r="J206" s="216"/>
      <c r="K206" s="216"/>
      <c r="L206" s="216"/>
      <c r="M206" s="216"/>
      <c r="N206" s="216"/>
      <c r="O206" s="216"/>
      <c r="P206" s="216"/>
      <c r="Q206" s="98"/>
      <c r="R206" s="98"/>
    </row>
    <row r="207" spans="1:18" ht="18.75">
      <c r="A207" s="152"/>
      <c r="B207" s="152"/>
      <c r="C207" s="215">
        <v>1</v>
      </c>
      <c r="D207" s="215"/>
      <c r="E207" s="215"/>
      <c r="F207" s="215"/>
      <c r="G207" s="103">
        <v>2</v>
      </c>
      <c r="H207" s="216"/>
      <c r="I207" s="216"/>
      <c r="J207" s="216"/>
      <c r="K207" s="216"/>
      <c r="L207" s="216"/>
      <c r="M207" s="216"/>
      <c r="N207" s="216"/>
      <c r="O207" s="216"/>
      <c r="P207" s="216"/>
      <c r="Q207" s="98"/>
      <c r="R207" s="98"/>
    </row>
    <row r="208" spans="1:18" ht="18.75">
      <c r="A208" s="152"/>
      <c r="B208" s="152"/>
      <c r="C208" s="215" t="s">
        <v>170</v>
      </c>
      <c r="D208" s="215"/>
      <c r="E208" s="215"/>
      <c r="F208" s="215"/>
      <c r="G208" s="103" t="s">
        <v>160</v>
      </c>
      <c r="H208" s="216"/>
      <c r="I208" s="216"/>
      <c r="J208" s="216"/>
      <c r="K208" s="216"/>
      <c r="L208" s="216"/>
      <c r="M208" s="216"/>
      <c r="N208" s="216"/>
      <c r="O208" s="216"/>
      <c r="P208" s="216"/>
      <c r="Q208" s="98"/>
      <c r="R208" s="98"/>
    </row>
    <row r="209" spans="1:18" ht="18.75">
      <c r="A209" s="152"/>
      <c r="B209" s="152"/>
      <c r="C209" s="215" t="s">
        <v>171</v>
      </c>
      <c r="D209" s="215"/>
      <c r="E209" s="215"/>
      <c r="F209" s="215"/>
      <c r="G209" s="103" t="s">
        <v>162</v>
      </c>
      <c r="H209" s="216"/>
      <c r="I209" s="216"/>
      <c r="J209" s="216"/>
      <c r="K209" s="216"/>
      <c r="L209" s="216"/>
      <c r="M209" s="216"/>
      <c r="N209" s="216"/>
      <c r="O209" s="216"/>
      <c r="P209" s="216"/>
      <c r="Q209" s="98"/>
      <c r="R209" s="98"/>
    </row>
    <row r="210" spans="1:18" ht="18.75">
      <c r="A210" s="152"/>
      <c r="B210" s="152"/>
      <c r="C210" s="215" t="s">
        <v>172</v>
      </c>
      <c r="D210" s="215"/>
      <c r="E210" s="215"/>
      <c r="F210" s="215"/>
      <c r="G210" s="103" t="s">
        <v>164</v>
      </c>
      <c r="H210" s="216" t="s">
        <v>173</v>
      </c>
      <c r="I210" s="216"/>
      <c r="J210" s="216"/>
      <c r="K210" s="216"/>
      <c r="L210" s="216"/>
      <c r="M210" s="216"/>
      <c r="N210" s="216"/>
      <c r="O210" s="216"/>
      <c r="P210" s="216"/>
      <c r="Q210" s="98"/>
      <c r="R210" s="98"/>
    </row>
    <row r="211" spans="1:18" ht="18.75">
      <c r="A211" s="98"/>
      <c r="B211" s="98"/>
      <c r="C211" s="98"/>
      <c r="D211" s="151"/>
      <c r="E211" s="151"/>
      <c r="F211" s="44"/>
      <c r="G211" s="6"/>
      <c r="H211" s="6"/>
      <c r="I211" s="98"/>
      <c r="J211" s="98"/>
      <c r="K211" s="98"/>
      <c r="L211" s="7"/>
      <c r="M211" s="7"/>
      <c r="N211" s="98"/>
      <c r="O211" s="98"/>
      <c r="P211" s="98"/>
      <c r="Q211" s="7"/>
      <c r="R211" s="7"/>
    </row>
    <row r="212" spans="1:18" ht="18.75">
      <c r="A212" s="33"/>
      <c r="B212" s="33"/>
      <c r="C212" s="33"/>
      <c r="D212" s="151"/>
      <c r="E212" s="151"/>
      <c r="F212" s="44"/>
      <c r="G212" s="6"/>
      <c r="H212" s="6"/>
      <c r="I212" s="98"/>
      <c r="J212" s="98"/>
      <c r="K212" s="98"/>
      <c r="L212" s="7"/>
      <c r="M212" s="7"/>
      <c r="N212" s="98"/>
      <c r="O212" s="98"/>
      <c r="P212" s="98"/>
      <c r="Q212" s="7"/>
      <c r="R212" s="7"/>
    </row>
    <row r="213" spans="1:18" ht="18.75">
      <c r="A213" s="98"/>
      <c r="B213" s="98"/>
      <c r="C213" s="98"/>
      <c r="D213" s="151"/>
      <c r="E213" s="151"/>
      <c r="F213" s="44"/>
      <c r="G213" s="6"/>
      <c r="H213" s="6"/>
      <c r="I213" s="98"/>
      <c r="J213" s="98"/>
      <c r="K213" s="98"/>
      <c r="L213" s="7"/>
      <c r="M213" s="7"/>
      <c r="N213" s="98"/>
      <c r="O213" s="98"/>
      <c r="P213" s="98"/>
      <c r="Q213" s="7"/>
      <c r="R213" s="7"/>
    </row>
    <row r="214" spans="1:18" ht="18.75">
      <c r="A214" s="98"/>
      <c r="B214" s="98"/>
      <c r="C214" s="98"/>
      <c r="D214" s="151"/>
      <c r="E214" s="151"/>
      <c r="F214" s="44"/>
      <c r="G214" s="6"/>
      <c r="H214" s="6"/>
      <c r="I214" s="98"/>
      <c r="J214" s="98"/>
      <c r="K214" s="98"/>
      <c r="L214" s="7"/>
      <c r="M214" s="7"/>
      <c r="N214" s="98"/>
      <c r="O214" s="98"/>
      <c r="P214" s="98"/>
      <c r="Q214" s="7"/>
      <c r="R214" s="7"/>
    </row>
    <row r="215" spans="1:18" ht="18.75">
      <c r="A215" s="98"/>
      <c r="B215" s="98"/>
      <c r="C215" s="98"/>
      <c r="D215" s="151"/>
      <c r="E215" s="151"/>
      <c r="F215" s="44"/>
      <c r="G215" s="6"/>
      <c r="H215" s="6"/>
      <c r="I215" s="98"/>
      <c r="J215" s="98"/>
      <c r="K215" s="98"/>
      <c r="L215" s="7"/>
      <c r="M215" s="7"/>
      <c r="N215" s="98"/>
      <c r="O215" s="98"/>
      <c r="P215" s="98"/>
      <c r="Q215" s="7"/>
      <c r="R215" s="7"/>
    </row>
    <row r="216" spans="1:18" ht="18.75">
      <c r="A216" s="43" t="s">
        <v>174</v>
      </c>
      <c r="B216" s="43"/>
      <c r="C216" s="43"/>
      <c r="D216" s="27"/>
      <c r="E216" s="58"/>
      <c r="F216" s="44"/>
      <c r="G216" s="29"/>
      <c r="H216" s="6"/>
      <c r="I216" s="153"/>
      <c r="J216" s="46"/>
      <c r="K216" s="30"/>
      <c r="L216" s="154" t="s">
        <v>175</v>
      </c>
      <c r="M216" s="153"/>
      <c r="N216" s="155"/>
      <c r="O216" s="156"/>
      <c r="P216" s="156"/>
      <c r="Q216" s="156"/>
      <c r="R216" s="43"/>
    </row>
    <row r="217" spans="1:18" ht="15.75">
      <c r="A217" s="157"/>
      <c r="B217" s="157"/>
      <c r="C217" s="157"/>
      <c r="D217" s="158"/>
      <c r="E217" s="217"/>
      <c r="F217" s="217"/>
      <c r="G217" s="217"/>
      <c r="H217" s="6"/>
      <c r="I217" s="159" t="s">
        <v>176</v>
      </c>
      <c r="J217" s="160"/>
      <c r="K217" s="160"/>
      <c r="L217" s="161" t="s">
        <v>3</v>
      </c>
      <c r="M217" s="161"/>
      <c r="N217" s="161"/>
      <c r="O217" s="137"/>
      <c r="P217" s="137"/>
      <c r="Q217" s="137"/>
      <c r="R217" s="157"/>
    </row>
    <row r="218" spans="1:18" ht="18.75">
      <c r="A218" s="59" t="s">
        <v>177</v>
      </c>
      <c r="B218" s="162"/>
      <c r="C218" s="162"/>
      <c r="D218" s="163"/>
      <c r="E218" s="164"/>
      <c r="F218" s="44"/>
      <c r="G218" s="29"/>
      <c r="H218" s="6"/>
      <c r="I218" s="43"/>
      <c r="J218" s="46"/>
      <c r="K218" s="30"/>
      <c r="L218" s="154" t="s">
        <v>178</v>
      </c>
      <c r="M218" s="30"/>
      <c r="N218" s="55"/>
      <c r="O218" s="137"/>
      <c r="P218" s="137"/>
      <c r="Q218" s="137"/>
      <c r="R218" s="43"/>
    </row>
    <row r="219" spans="1:18" ht="15.75">
      <c r="A219" s="165"/>
      <c r="B219" s="165"/>
      <c r="C219" s="165"/>
      <c r="D219" s="166"/>
      <c r="E219" s="167"/>
      <c r="F219" s="44"/>
      <c r="G219" s="29"/>
      <c r="H219" s="6"/>
      <c r="I219" s="168" t="s">
        <v>176</v>
      </c>
      <c r="J219" s="160"/>
      <c r="K219" s="160"/>
      <c r="L219" s="161" t="s">
        <v>3</v>
      </c>
      <c r="M219" s="161"/>
      <c r="N219" s="161"/>
      <c r="O219" s="137"/>
      <c r="P219" s="137"/>
      <c r="Q219" s="137"/>
      <c r="R219" s="157"/>
    </row>
    <row r="220" spans="1:18" ht="18.75">
      <c r="A220" s="43" t="s">
        <v>179</v>
      </c>
      <c r="B220" s="43"/>
      <c r="C220" s="43"/>
      <c r="D220" s="27"/>
      <c r="E220" s="27"/>
      <c r="F220" s="169" t="s">
        <v>180</v>
      </c>
      <c r="G220" s="29"/>
      <c r="H220" s="6"/>
      <c r="I220" s="30"/>
      <c r="J220" s="30"/>
      <c r="K220" s="30"/>
      <c r="L220" s="43"/>
      <c r="M220" s="43"/>
      <c r="N220" s="30"/>
      <c r="O220" s="30"/>
      <c r="P220" s="30"/>
      <c r="Q220" s="43"/>
      <c r="R220" s="43"/>
    </row>
    <row r="221" spans="1:18" ht="15.75">
      <c r="A221" s="157"/>
      <c r="B221" s="157"/>
      <c r="C221" s="157"/>
      <c r="D221" s="217"/>
      <c r="E221" s="217"/>
      <c r="F221" s="218" t="s">
        <v>181</v>
      </c>
      <c r="G221" s="218"/>
      <c r="H221" s="6"/>
      <c r="I221" s="219"/>
      <c r="J221" s="219"/>
      <c r="K221" s="160"/>
      <c r="L221" s="157"/>
      <c r="M221" s="157"/>
      <c r="N221" s="170"/>
      <c r="O221" s="170"/>
      <c r="P221" s="160"/>
      <c r="Q221" s="157"/>
      <c r="R221" s="157"/>
    </row>
    <row r="222" spans="1:18" ht="18.75">
      <c r="A222" s="43"/>
      <c r="B222" s="43"/>
      <c r="C222" s="43"/>
      <c r="D222" s="42"/>
      <c r="E222" s="42"/>
      <c r="F222" s="5"/>
      <c r="G222" s="6"/>
      <c r="H222" s="6"/>
      <c r="I222" s="43"/>
      <c r="J222" s="43"/>
      <c r="K222" s="43"/>
      <c r="L222" s="43"/>
      <c r="M222" s="43"/>
      <c r="N222" s="43"/>
      <c r="O222" s="43"/>
      <c r="P222" s="43"/>
      <c r="Q222" s="43"/>
      <c r="R222" s="43"/>
    </row>
    <row r="223" spans="1:18" ht="18.75">
      <c r="A223" s="171" t="s">
        <v>454</v>
      </c>
      <c r="B223" s="43"/>
      <c r="C223" s="43"/>
      <c r="D223" s="42"/>
      <c r="E223" s="42"/>
      <c r="F223" s="5"/>
      <c r="G223" s="6"/>
      <c r="H223" s="6"/>
      <c r="I223" s="43"/>
      <c r="J223" s="43"/>
      <c r="K223" s="43"/>
      <c r="L223" s="43"/>
      <c r="M223" s="43"/>
      <c r="N223" s="43"/>
      <c r="O223" s="43"/>
      <c r="P223" s="43"/>
      <c r="Q223" s="43"/>
      <c r="R223" s="43"/>
    </row>
    <row r="224" spans="1:18" ht="18.75">
      <c r="A224" s="43"/>
      <c r="B224" s="43"/>
      <c r="C224" s="43"/>
      <c r="D224" s="42"/>
      <c r="E224" s="42"/>
      <c r="F224" s="5"/>
      <c r="G224" s="6"/>
      <c r="H224" s="6"/>
      <c r="I224" s="43"/>
      <c r="J224" s="43"/>
      <c r="K224" s="43"/>
      <c r="L224" s="43"/>
      <c r="M224" s="43"/>
      <c r="N224" s="43"/>
      <c r="O224" s="43"/>
      <c r="P224" s="43"/>
      <c r="Q224" s="43"/>
      <c r="R224" s="43"/>
    </row>
  </sheetData>
  <sheetProtection selectLockedCells="1" selectUnlockedCells="1"/>
  <mergeCells count="267">
    <mergeCell ref="M3:R3"/>
    <mergeCell ref="N4:O4"/>
    <mergeCell ref="Q4:R4"/>
    <mergeCell ref="Q5:R5"/>
    <mergeCell ref="D7:E7"/>
    <mergeCell ref="F7:G7"/>
    <mergeCell ref="I7:J7"/>
    <mergeCell ref="F8:H8"/>
    <mergeCell ref="K8:M8"/>
    <mergeCell ref="P8:R8"/>
    <mergeCell ref="N9:P9"/>
    <mergeCell ref="G10:H10"/>
    <mergeCell ref="F11:G11"/>
    <mergeCell ref="A13:R13"/>
    <mergeCell ref="A14:R14"/>
    <mergeCell ref="A15:R15"/>
    <mergeCell ref="A16:R16"/>
    <mergeCell ref="A17:R17"/>
    <mergeCell ref="A18:R18"/>
    <mergeCell ref="A19:R19"/>
    <mergeCell ref="A21:D21"/>
    <mergeCell ref="E21:F21"/>
    <mergeCell ref="J21:K21"/>
    <mergeCell ref="P21:Q21"/>
    <mergeCell ref="A22:D22"/>
    <mergeCell ref="J22:K22"/>
    <mergeCell ref="P22:Q22"/>
    <mergeCell ref="E22:H22"/>
    <mergeCell ref="A23:D23"/>
    <mergeCell ref="J23:K23"/>
    <mergeCell ref="P23:Q23"/>
    <mergeCell ref="A24:D24"/>
    <mergeCell ref="E24:F24"/>
    <mergeCell ref="J24:K24"/>
    <mergeCell ref="P24:Q24"/>
    <mergeCell ref="E23:H23"/>
    <mergeCell ref="A25:D25"/>
    <mergeCell ref="E25:F25"/>
    <mergeCell ref="J25:K25"/>
    <mergeCell ref="P25:Q25"/>
    <mergeCell ref="A26:D26"/>
    <mergeCell ref="P26:Q26"/>
    <mergeCell ref="A29:R29"/>
    <mergeCell ref="A31:H31"/>
    <mergeCell ref="A32:H32"/>
    <mergeCell ref="A33:Q34"/>
    <mergeCell ref="A36:R36"/>
    <mergeCell ref="A37:Q39"/>
    <mergeCell ref="A40:R40"/>
    <mergeCell ref="A41:D41"/>
    <mergeCell ref="A43:R43"/>
    <mergeCell ref="A44:Q44"/>
    <mergeCell ref="A45:F45"/>
    <mergeCell ref="A46:R46"/>
    <mergeCell ref="A47:Q47"/>
    <mergeCell ref="A48:H48"/>
    <mergeCell ref="A49:R49"/>
    <mergeCell ref="A50:R50"/>
    <mergeCell ref="A51:F51"/>
    <mergeCell ref="A53:F53"/>
    <mergeCell ref="A54:H54"/>
    <mergeCell ref="A55:R55"/>
    <mergeCell ref="A56:R56"/>
    <mergeCell ref="A58:R58"/>
    <mergeCell ref="A59:R59"/>
    <mergeCell ref="A61:N61"/>
    <mergeCell ref="O61:R61"/>
    <mergeCell ref="A62:N62"/>
    <mergeCell ref="O62:R62"/>
    <mergeCell ref="A63:N63"/>
    <mergeCell ref="O63:R63"/>
    <mergeCell ref="A64:N64"/>
    <mergeCell ref="O64:R64"/>
    <mergeCell ref="A65:N65"/>
    <mergeCell ref="O65:R65"/>
    <mergeCell ref="A66:N66"/>
    <mergeCell ref="O66:R66"/>
    <mergeCell ref="A67:N67"/>
    <mergeCell ref="O67:R67"/>
    <mergeCell ref="A68:N68"/>
    <mergeCell ref="O68:R68"/>
    <mergeCell ref="A69:N69"/>
    <mergeCell ref="O69:R69"/>
    <mergeCell ref="A70:N70"/>
    <mergeCell ref="O70:R70"/>
    <mergeCell ref="A71:N71"/>
    <mergeCell ref="O71:R71"/>
    <mergeCell ref="A72:N72"/>
    <mergeCell ref="O72:R72"/>
    <mergeCell ref="A73:N73"/>
    <mergeCell ref="O73:R73"/>
    <mergeCell ref="A74:N74"/>
    <mergeCell ref="O74:R74"/>
    <mergeCell ref="A75:N75"/>
    <mergeCell ref="O75:R75"/>
    <mergeCell ref="A76:N76"/>
    <mergeCell ref="O76:R76"/>
    <mergeCell ref="A77:N77"/>
    <mergeCell ref="O77:R77"/>
    <mergeCell ref="A78:N78"/>
    <mergeCell ref="O78:R78"/>
    <mergeCell ref="A79:N79"/>
    <mergeCell ref="O79:R79"/>
    <mergeCell ref="A80:N80"/>
    <mergeCell ref="O80:R80"/>
    <mergeCell ref="A81:N81"/>
    <mergeCell ref="O81:R81"/>
    <mergeCell ref="A82:N82"/>
    <mergeCell ref="O82:R82"/>
    <mergeCell ref="A83:N83"/>
    <mergeCell ref="O83:R83"/>
    <mergeCell ref="A84:N84"/>
    <mergeCell ref="O84:R84"/>
    <mergeCell ref="A85:N85"/>
    <mergeCell ref="O85:R85"/>
    <mergeCell ref="A86:N86"/>
    <mergeCell ref="O86:R86"/>
    <mergeCell ref="A87:N87"/>
    <mergeCell ref="O87:R87"/>
    <mergeCell ref="A88:N88"/>
    <mergeCell ref="O88:R88"/>
    <mergeCell ref="A89:N89"/>
    <mergeCell ref="O89:R89"/>
    <mergeCell ref="A90:N90"/>
    <mergeCell ref="O90:R90"/>
    <mergeCell ref="A91:N91"/>
    <mergeCell ref="O91:R91"/>
    <mergeCell ref="A92:N92"/>
    <mergeCell ref="O92:R92"/>
    <mergeCell ref="A95:N95"/>
    <mergeCell ref="O95:R95"/>
    <mergeCell ref="A96:N96"/>
    <mergeCell ref="O96:R96"/>
    <mergeCell ref="E102:E103"/>
    <mergeCell ref="F102:F103"/>
    <mergeCell ref="A97:N97"/>
    <mergeCell ref="O97:R97"/>
    <mergeCell ref="A98:N98"/>
    <mergeCell ref="O98:R98"/>
    <mergeCell ref="A99:G99"/>
    <mergeCell ref="O99:R99"/>
    <mergeCell ref="L102:M102"/>
    <mergeCell ref="N102:N103"/>
    <mergeCell ref="A100:R100"/>
    <mergeCell ref="A101:A103"/>
    <mergeCell ref="B101:B103"/>
    <mergeCell ref="C101:C103"/>
    <mergeCell ref="D101:H101"/>
    <mergeCell ref="I101:M101"/>
    <mergeCell ref="N101:R101"/>
    <mergeCell ref="D102:D103"/>
    <mergeCell ref="O102:O103"/>
    <mergeCell ref="P102:P103"/>
    <mergeCell ref="Q102:R102"/>
    <mergeCell ref="O164:R164"/>
    <mergeCell ref="F166:K166"/>
    <mergeCell ref="F167:K167"/>
    <mergeCell ref="G102:H102"/>
    <mergeCell ref="I102:I103"/>
    <mergeCell ref="J102:J103"/>
    <mergeCell ref="K102:K103"/>
    <mergeCell ref="E168:L168"/>
    <mergeCell ref="A170:A173"/>
    <mergeCell ref="B170:B173"/>
    <mergeCell ref="C170:C173"/>
    <mergeCell ref="D170:R170"/>
    <mergeCell ref="D171:I172"/>
    <mergeCell ref="J171:R171"/>
    <mergeCell ref="J172:O172"/>
    <mergeCell ref="P172:R172"/>
    <mergeCell ref="D173:E173"/>
    <mergeCell ref="F173:G173"/>
    <mergeCell ref="H173:I173"/>
    <mergeCell ref="J173:K173"/>
    <mergeCell ref="L173:M173"/>
    <mergeCell ref="N173:O173"/>
    <mergeCell ref="D174:E174"/>
    <mergeCell ref="F174:G174"/>
    <mergeCell ref="H174:I174"/>
    <mergeCell ref="J174:K174"/>
    <mergeCell ref="L174:M174"/>
    <mergeCell ref="N174:O174"/>
    <mergeCell ref="D175:E175"/>
    <mergeCell ref="F175:G175"/>
    <mergeCell ref="H175:I175"/>
    <mergeCell ref="J175:K175"/>
    <mergeCell ref="L175:M175"/>
    <mergeCell ref="N175:O175"/>
    <mergeCell ref="D176:E176"/>
    <mergeCell ref="F176:G176"/>
    <mergeCell ref="H176:I176"/>
    <mergeCell ref="J176:K176"/>
    <mergeCell ref="L176:M176"/>
    <mergeCell ref="N176:O176"/>
    <mergeCell ref="D177:E177"/>
    <mergeCell ref="F177:G177"/>
    <mergeCell ref="H177:I177"/>
    <mergeCell ref="J177:K177"/>
    <mergeCell ref="L177:M177"/>
    <mergeCell ref="N177:O177"/>
    <mergeCell ref="D178:E178"/>
    <mergeCell ref="F178:G178"/>
    <mergeCell ref="H178:I178"/>
    <mergeCell ref="J178:K178"/>
    <mergeCell ref="L178:M178"/>
    <mergeCell ref="N178:O178"/>
    <mergeCell ref="D179:E179"/>
    <mergeCell ref="F179:G179"/>
    <mergeCell ref="H179:I179"/>
    <mergeCell ref="J179:K179"/>
    <mergeCell ref="L179:M179"/>
    <mergeCell ref="N179:O179"/>
    <mergeCell ref="D180:E180"/>
    <mergeCell ref="F180:G180"/>
    <mergeCell ref="H180:I180"/>
    <mergeCell ref="J180:K180"/>
    <mergeCell ref="L180:M180"/>
    <mergeCell ref="N180:O180"/>
    <mergeCell ref="D181:E181"/>
    <mergeCell ref="F181:G181"/>
    <mergeCell ref="H181:I181"/>
    <mergeCell ref="J181:K181"/>
    <mergeCell ref="L181:M181"/>
    <mergeCell ref="N181:O181"/>
    <mergeCell ref="D182:E182"/>
    <mergeCell ref="F182:G182"/>
    <mergeCell ref="H182:I182"/>
    <mergeCell ref="J182:K182"/>
    <mergeCell ref="L182:M182"/>
    <mergeCell ref="N182:O182"/>
    <mergeCell ref="O184:R184"/>
    <mergeCell ref="A186:R186"/>
    <mergeCell ref="A187:R187"/>
    <mergeCell ref="A188:R188"/>
    <mergeCell ref="A189:R189"/>
    <mergeCell ref="C191:F191"/>
    <mergeCell ref="H191:P191"/>
    <mergeCell ref="C192:F192"/>
    <mergeCell ref="H192:P192"/>
    <mergeCell ref="C193:F193"/>
    <mergeCell ref="H193:P193"/>
    <mergeCell ref="C194:F194"/>
    <mergeCell ref="H194:P194"/>
    <mergeCell ref="C195:F195"/>
    <mergeCell ref="H195:P195"/>
    <mergeCell ref="C196:F196"/>
    <mergeCell ref="H196:P196"/>
    <mergeCell ref="C197:F197"/>
    <mergeCell ref="H197:P197"/>
    <mergeCell ref="C198:F198"/>
    <mergeCell ref="H198:P198"/>
    <mergeCell ref="O202:R202"/>
    <mergeCell ref="A204:R204"/>
    <mergeCell ref="C206:F206"/>
    <mergeCell ref="H206:P206"/>
    <mergeCell ref="C207:F207"/>
    <mergeCell ref="H207:P207"/>
    <mergeCell ref="C208:F208"/>
    <mergeCell ref="H208:P208"/>
    <mergeCell ref="C209:F209"/>
    <mergeCell ref="H209:P209"/>
    <mergeCell ref="C210:F210"/>
    <mergeCell ref="H210:P210"/>
    <mergeCell ref="E217:G217"/>
    <mergeCell ref="D221:E221"/>
    <mergeCell ref="F221:G221"/>
    <mergeCell ref="I221:J221"/>
  </mergeCells>
  <hyperlinks>
    <hyperlink ref="J172" r:id="rId1" display="в соответствии с Федеральным законом от 5 апреля 2013 г. N 44-ФЗ &quot;О контрактной системе в сфере закупок товаров, работ, услуг для обеспечения государственных и муниципальных нужд&quot;"/>
    <hyperlink ref="P172" r:id="rId2" display="в соответствии с Федеральным законом от 18 июля 2011 г. N 223-ФЗ &quot;О закупках товаров, работ, услуг отдельными видами юридических лиц&quot;"/>
    <hyperlink ref="C209" r:id="rId3" display="Объем бюджетных инвестиций (в части переданных полномочий государственного заказчика в соответствии с Бюджетным кодексом Российской Федерации), всего:"/>
  </hyperlinks>
  <printOptions/>
  <pageMargins left="0.7874015748031497" right="0.7874015748031497" top="1.0236220472440944" bottom="1.0236220472440944" header="0.7874015748031497" footer="0.7874015748031497"/>
  <pageSetup firstPageNumber="1" useFirstPageNumber="1" horizontalDpi="300" verticalDpi="300" orientation="landscape" paperSize="9" scale="47" r:id="rId4"/>
  <rowBreaks count="6" manualBreakCount="6">
    <brk id="27" max="17" man="1"/>
    <brk id="57" max="17" man="1"/>
    <brk id="98" max="17" man="1"/>
    <brk id="121" max="17" man="1"/>
    <brk id="153" max="17" man="1"/>
    <brk id="185" max="17" man="1"/>
  </rowBreaks>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F53" sqref="F53"/>
    </sheetView>
  </sheetViews>
  <sheetFormatPr defaultColWidth="9.140625" defaultRowHeight="12.75"/>
  <cols>
    <col min="2" max="2" width="31.8515625" style="0" customWidth="1"/>
  </cols>
  <sheetData>
    <row r="1" ht="12.75">
      <c r="G1" s="173" t="s">
        <v>204</v>
      </c>
    </row>
    <row r="2" ht="12.75">
      <c r="G2" s="174" t="s">
        <v>205</v>
      </c>
    </row>
    <row r="3" ht="12.75">
      <c r="G3" s="174" t="s">
        <v>206</v>
      </c>
    </row>
    <row r="4" ht="12.75">
      <c r="G4" s="174" t="s">
        <v>207</v>
      </c>
    </row>
    <row r="5" ht="12.75">
      <c r="G5" s="174" t="s">
        <v>208</v>
      </c>
    </row>
    <row r="6" ht="12.75">
      <c r="G6" s="174" t="s">
        <v>209</v>
      </c>
    </row>
    <row r="7" ht="12.75">
      <c r="G7" s="174"/>
    </row>
    <row r="8" spans="2:7" ht="15.75">
      <c r="B8" s="277" t="s">
        <v>254</v>
      </c>
      <c r="C8" s="278"/>
      <c r="D8" s="278"/>
      <c r="E8" s="278"/>
      <c r="F8" s="278"/>
      <c r="G8" s="278"/>
    </row>
    <row r="9" spans="1:6" ht="16.5" thickBot="1">
      <c r="A9" s="279" t="s">
        <v>210</v>
      </c>
      <c r="B9" s="279"/>
      <c r="C9" s="279"/>
      <c r="D9" s="279"/>
      <c r="E9" s="279"/>
      <c r="F9" s="279"/>
    </row>
    <row r="10" spans="1:7" ht="12.75">
      <c r="A10" s="275" t="s">
        <v>211</v>
      </c>
      <c r="B10" s="275" t="s">
        <v>212</v>
      </c>
      <c r="C10" s="275" t="s">
        <v>213</v>
      </c>
      <c r="D10" s="281" t="s">
        <v>214</v>
      </c>
      <c r="E10" s="282"/>
      <c r="F10" s="281" t="s">
        <v>215</v>
      </c>
      <c r="G10" s="282"/>
    </row>
    <row r="11" spans="1:7" ht="13.5" thickBot="1">
      <c r="A11" s="280"/>
      <c r="B11" s="280"/>
      <c r="C11" s="280"/>
      <c r="D11" s="283" t="s">
        <v>216</v>
      </c>
      <c r="E11" s="284"/>
      <c r="F11" s="285" t="s">
        <v>217</v>
      </c>
      <c r="G11" s="286"/>
    </row>
    <row r="12" spans="1:7" ht="12.75">
      <c r="A12" s="280"/>
      <c r="B12" s="280"/>
      <c r="C12" s="280"/>
      <c r="D12" s="275" t="s">
        <v>218</v>
      </c>
      <c r="E12" s="275" t="s">
        <v>219</v>
      </c>
      <c r="F12" s="275" t="s">
        <v>218</v>
      </c>
      <c r="G12" s="275" t="s">
        <v>220</v>
      </c>
    </row>
    <row r="13" spans="1:7" ht="13.5" thickBot="1">
      <c r="A13" s="276"/>
      <c r="B13" s="276"/>
      <c r="C13" s="276"/>
      <c r="D13" s="276"/>
      <c r="E13" s="276"/>
      <c r="F13" s="276"/>
      <c r="G13" s="276"/>
    </row>
    <row r="14" spans="1:7" ht="13.5" thickBot="1">
      <c r="A14" s="175">
        <v>1</v>
      </c>
      <c r="B14" s="176">
        <v>2</v>
      </c>
      <c r="C14" s="176">
        <v>3</v>
      </c>
      <c r="D14" s="176">
        <v>4</v>
      </c>
      <c r="E14" s="176">
        <v>5</v>
      </c>
      <c r="F14" s="176">
        <v>6</v>
      </c>
      <c r="G14" s="176">
        <v>7</v>
      </c>
    </row>
    <row r="15" spans="1:7" ht="24.75" thickBot="1">
      <c r="A15" s="175">
        <v>1</v>
      </c>
      <c r="B15" s="177" t="s">
        <v>221</v>
      </c>
      <c r="C15" s="176" t="s">
        <v>222</v>
      </c>
      <c r="D15" s="176"/>
      <c r="E15" s="176"/>
      <c r="F15" s="176"/>
      <c r="G15" s="176"/>
    </row>
    <row r="16" spans="1:7" ht="13.5" thickBot="1">
      <c r="A16" s="175"/>
      <c r="B16" s="177" t="s">
        <v>91</v>
      </c>
      <c r="C16" s="176"/>
      <c r="D16" s="176"/>
      <c r="E16" s="176"/>
      <c r="F16" s="176"/>
      <c r="G16" s="176"/>
    </row>
    <row r="17" spans="1:7" ht="13.5" thickBot="1">
      <c r="A17" s="175"/>
      <c r="B17" s="177" t="s">
        <v>91</v>
      </c>
      <c r="C17" s="176"/>
      <c r="D17" s="176"/>
      <c r="E17" s="176"/>
      <c r="F17" s="176"/>
      <c r="G17" s="176"/>
    </row>
    <row r="18" spans="1:7" ht="13.5" thickBot="1">
      <c r="A18" s="175">
        <v>2</v>
      </c>
      <c r="B18" s="177" t="s">
        <v>223</v>
      </c>
      <c r="C18" s="176" t="s">
        <v>224</v>
      </c>
      <c r="D18" s="176"/>
      <c r="E18" s="176"/>
      <c r="F18" s="176"/>
      <c r="G18" s="176"/>
    </row>
    <row r="19" spans="1:7" ht="24.75" thickBot="1">
      <c r="A19" s="175">
        <v>3</v>
      </c>
      <c r="B19" s="177" t="s">
        <v>225</v>
      </c>
      <c r="C19" s="176" t="s">
        <v>224</v>
      </c>
      <c r="D19" s="176"/>
      <c r="E19" s="176"/>
      <c r="F19" s="176"/>
      <c r="G19" s="176"/>
    </row>
    <row r="20" spans="1:7" ht="36.75" thickBot="1">
      <c r="A20" s="175" t="s">
        <v>226</v>
      </c>
      <c r="B20" s="177" t="s">
        <v>227</v>
      </c>
      <c r="C20" s="176" t="s">
        <v>224</v>
      </c>
      <c r="D20" s="176"/>
      <c r="E20" s="176"/>
      <c r="F20" s="176"/>
      <c r="G20" s="176"/>
    </row>
    <row r="21" spans="1:7" ht="36.75" thickBot="1">
      <c r="A21" s="175" t="s">
        <v>228</v>
      </c>
      <c r="B21" s="177" t="s">
        <v>229</v>
      </c>
      <c r="C21" s="176" t="s">
        <v>224</v>
      </c>
      <c r="D21" s="176"/>
      <c r="E21" s="176"/>
      <c r="F21" s="176"/>
      <c r="G21" s="176"/>
    </row>
    <row r="22" spans="1:7" ht="36.75" thickBot="1">
      <c r="A22" s="175" t="s">
        <v>230</v>
      </c>
      <c r="B22" s="177" t="s">
        <v>231</v>
      </c>
      <c r="C22" s="176" t="s">
        <v>224</v>
      </c>
      <c r="D22" s="176"/>
      <c r="E22" s="176"/>
      <c r="F22" s="176"/>
      <c r="G22" s="176"/>
    </row>
    <row r="23" spans="1:7" ht="24.75" thickBot="1">
      <c r="A23" s="175" t="s">
        <v>232</v>
      </c>
      <c r="B23" s="177" t="s">
        <v>233</v>
      </c>
      <c r="C23" s="176" t="s">
        <v>224</v>
      </c>
      <c r="D23" s="176"/>
      <c r="E23" s="176"/>
      <c r="F23" s="176"/>
      <c r="G23" s="176"/>
    </row>
    <row r="24" spans="1:7" ht="13.5" thickBot="1">
      <c r="A24" s="175" t="s">
        <v>91</v>
      </c>
      <c r="B24" s="177" t="s">
        <v>91</v>
      </c>
      <c r="C24" s="176"/>
      <c r="D24" s="176"/>
      <c r="E24" s="176"/>
      <c r="F24" s="176"/>
      <c r="G24" s="176"/>
    </row>
    <row r="25" spans="1:7" ht="13.5" thickBot="1">
      <c r="A25" s="175">
        <v>4</v>
      </c>
      <c r="B25" s="177" t="s">
        <v>234</v>
      </c>
      <c r="C25" s="176" t="s">
        <v>235</v>
      </c>
      <c r="D25" s="176"/>
      <c r="E25" s="176"/>
      <c r="F25" s="176"/>
      <c r="G25" s="176"/>
    </row>
    <row r="26" spans="1:7" ht="24.75" thickBot="1">
      <c r="A26" s="175">
        <v>5</v>
      </c>
      <c r="B26" s="177" t="s">
        <v>236</v>
      </c>
      <c r="C26" s="176" t="s">
        <v>224</v>
      </c>
      <c r="D26" s="176"/>
      <c r="E26" s="176"/>
      <c r="F26" s="176"/>
      <c r="G26" s="176"/>
    </row>
    <row r="27" spans="1:7" ht="13.5" thickBot="1">
      <c r="A27" s="175" t="s">
        <v>237</v>
      </c>
      <c r="B27" s="177" t="s">
        <v>238</v>
      </c>
      <c r="C27" s="176" t="s">
        <v>222</v>
      </c>
      <c r="D27" s="176"/>
      <c r="E27" s="176"/>
      <c r="F27" s="176"/>
      <c r="G27" s="176"/>
    </row>
    <row r="28" spans="1:7" ht="13.5" thickBot="1">
      <c r="A28" s="175" t="s">
        <v>239</v>
      </c>
      <c r="B28" s="177" t="s">
        <v>240</v>
      </c>
      <c r="C28" s="176" t="s">
        <v>241</v>
      </c>
      <c r="D28" s="176"/>
      <c r="E28" s="176"/>
      <c r="F28" s="176"/>
      <c r="G28" s="176"/>
    </row>
    <row r="29" spans="1:7" ht="12.75">
      <c r="A29" s="275" t="s">
        <v>242</v>
      </c>
      <c r="B29" s="178" t="s">
        <v>243</v>
      </c>
      <c r="C29" s="275" t="s">
        <v>244</v>
      </c>
      <c r="D29" s="275"/>
      <c r="E29" s="275"/>
      <c r="F29" s="275"/>
      <c r="G29" s="275"/>
    </row>
    <row r="30" spans="1:7" ht="13.5" thickBot="1">
      <c r="A30" s="276"/>
      <c r="B30" s="177" t="s">
        <v>245</v>
      </c>
      <c r="C30" s="276"/>
      <c r="D30" s="276"/>
      <c r="E30" s="276"/>
      <c r="F30" s="276"/>
      <c r="G30" s="276"/>
    </row>
    <row r="31" spans="1:7" ht="13.5" thickBot="1">
      <c r="A31" s="175" t="s">
        <v>246</v>
      </c>
      <c r="B31" s="177" t="s">
        <v>247</v>
      </c>
      <c r="C31" s="176" t="s">
        <v>244</v>
      </c>
      <c r="D31" s="176"/>
      <c r="E31" s="176"/>
      <c r="F31" s="176"/>
      <c r="G31" s="176"/>
    </row>
    <row r="32" spans="1:7" ht="12.75">
      <c r="A32" s="275" t="s">
        <v>248</v>
      </c>
      <c r="B32" s="178" t="s">
        <v>249</v>
      </c>
      <c r="C32" s="275"/>
      <c r="D32" s="275"/>
      <c r="E32" s="275"/>
      <c r="F32" s="275"/>
      <c r="G32" s="275"/>
    </row>
    <row r="33" spans="1:7" ht="13.5" thickBot="1">
      <c r="A33" s="276"/>
      <c r="B33" s="177" t="s">
        <v>245</v>
      </c>
      <c r="C33" s="276"/>
      <c r="D33" s="276"/>
      <c r="E33" s="276"/>
      <c r="F33" s="276"/>
      <c r="G33" s="276"/>
    </row>
    <row r="34" spans="1:7" ht="24.75" thickBot="1">
      <c r="A34" s="175" t="s">
        <v>250</v>
      </c>
      <c r="B34" s="177" t="s">
        <v>251</v>
      </c>
      <c r="C34" s="176" t="s">
        <v>244</v>
      </c>
      <c r="D34" s="176"/>
      <c r="E34" s="176"/>
      <c r="F34" s="176"/>
      <c r="G34" s="176"/>
    </row>
    <row r="35" spans="1:7" ht="13.5" thickBot="1">
      <c r="A35" s="175"/>
      <c r="B35" s="177"/>
      <c r="C35" s="176"/>
      <c r="D35" s="176"/>
      <c r="E35" s="176"/>
      <c r="F35" s="176"/>
      <c r="G35" s="176"/>
    </row>
    <row r="36" spans="1:7" ht="12.75">
      <c r="A36" s="179"/>
      <c r="B36" s="180"/>
      <c r="C36" s="179"/>
      <c r="D36" s="179"/>
      <c r="E36" s="179"/>
      <c r="F36" s="179"/>
      <c r="G36" s="179"/>
    </row>
    <row r="37" spans="1:7" ht="12.75">
      <c r="A37" s="179"/>
      <c r="B37" s="180"/>
      <c r="C37" s="179"/>
      <c r="D37" s="179"/>
      <c r="E37" s="179"/>
      <c r="F37" s="179"/>
      <c r="G37" s="179"/>
    </row>
    <row r="38" spans="1:7" ht="12.75">
      <c r="A38" s="179"/>
      <c r="B38" s="180"/>
      <c r="C38" s="179"/>
      <c r="D38" s="179"/>
      <c r="E38" s="179"/>
      <c r="F38" s="179"/>
      <c r="G38" s="179"/>
    </row>
    <row r="39" ht="15.75">
      <c r="A39" s="181" t="s">
        <v>255</v>
      </c>
    </row>
    <row r="40" ht="15.75">
      <c r="A40" s="181"/>
    </row>
    <row r="41" ht="15.75">
      <c r="A41" s="181" t="s">
        <v>252</v>
      </c>
    </row>
    <row r="42" ht="15.75">
      <c r="A42" s="181"/>
    </row>
    <row r="43" ht="15.75">
      <c r="A43" s="181" t="s">
        <v>256</v>
      </c>
    </row>
    <row r="44" ht="15.75">
      <c r="A44" s="181"/>
    </row>
    <row r="45" ht="15.75">
      <c r="A45" s="181" t="s">
        <v>253</v>
      </c>
    </row>
  </sheetData>
  <sheetProtection/>
  <mergeCells count="25">
    <mergeCell ref="B8:G8"/>
    <mergeCell ref="A9:F9"/>
    <mergeCell ref="A10:A13"/>
    <mergeCell ref="B10:B13"/>
    <mergeCell ref="C10:C13"/>
    <mergeCell ref="D10:E10"/>
    <mergeCell ref="F10:G10"/>
    <mergeCell ref="D11:E11"/>
    <mergeCell ref="F11:G11"/>
    <mergeCell ref="D12:D13"/>
    <mergeCell ref="E12:E13"/>
    <mergeCell ref="F12:F13"/>
    <mergeCell ref="G12:G13"/>
    <mergeCell ref="A29:A30"/>
    <mergeCell ref="C29:C30"/>
    <mergeCell ref="D29:D30"/>
    <mergeCell ref="E29:E30"/>
    <mergeCell ref="F29:F30"/>
    <mergeCell ref="G29:G30"/>
    <mergeCell ref="A32:A33"/>
    <mergeCell ref="C32:C33"/>
    <mergeCell ref="D32:D33"/>
    <mergeCell ref="E32:E33"/>
    <mergeCell ref="F32:F33"/>
    <mergeCell ref="G32:G3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F33"/>
  <sheetViews>
    <sheetView zoomScalePageLayoutView="0" workbookViewId="0" topLeftCell="A1">
      <selection activeCell="E31" sqref="E31"/>
    </sheetView>
  </sheetViews>
  <sheetFormatPr defaultColWidth="9.140625" defaultRowHeight="12.75"/>
  <cols>
    <col min="2" max="2" width="28.8515625" style="0" customWidth="1"/>
    <col min="5" max="5" width="17.421875" style="0" customWidth="1"/>
  </cols>
  <sheetData>
    <row r="1" ht="12.75">
      <c r="F1" s="173" t="s">
        <v>257</v>
      </c>
    </row>
    <row r="2" ht="12.75">
      <c r="F2" s="173" t="s">
        <v>205</v>
      </c>
    </row>
    <row r="3" ht="12.75">
      <c r="F3" s="173" t="s">
        <v>206</v>
      </c>
    </row>
    <row r="4" ht="12.75">
      <c r="F4" s="173" t="s">
        <v>207</v>
      </c>
    </row>
    <row r="5" ht="12.75">
      <c r="F5" s="173" t="s">
        <v>208</v>
      </c>
    </row>
    <row r="6" ht="12.75">
      <c r="F6" s="173" t="s">
        <v>209</v>
      </c>
    </row>
    <row r="7" ht="12.75">
      <c r="B7" s="173"/>
    </row>
    <row r="8" spans="2:6" ht="12.75">
      <c r="B8" s="287" t="s">
        <v>277</v>
      </c>
      <c r="C8" s="287"/>
      <c r="D8" s="287"/>
      <c r="E8" s="287"/>
      <c r="F8" s="287"/>
    </row>
    <row r="9" spans="2:6" ht="30.75" customHeight="1" thickBot="1">
      <c r="B9" s="288" t="s">
        <v>258</v>
      </c>
      <c r="C9" s="288"/>
      <c r="D9" s="288"/>
      <c r="E9" s="288"/>
      <c r="F9" s="288"/>
    </row>
    <row r="10" spans="2:5" ht="39" thickBot="1">
      <c r="B10" s="182" t="s">
        <v>39</v>
      </c>
      <c r="C10" s="183" t="s">
        <v>142</v>
      </c>
      <c r="D10" s="183" t="s">
        <v>259</v>
      </c>
      <c r="E10" s="183" t="s">
        <v>260</v>
      </c>
    </row>
    <row r="11" spans="2:5" ht="15.75" thickBot="1">
      <c r="B11" s="184" t="s">
        <v>261</v>
      </c>
      <c r="C11" s="185">
        <v>200</v>
      </c>
      <c r="D11" s="185"/>
      <c r="E11" s="186">
        <f>E13+E18+E27</f>
        <v>8877939.18</v>
      </c>
    </row>
    <row r="12" spans="2:5" ht="15.75" thickBot="1">
      <c r="B12" s="184" t="s">
        <v>245</v>
      </c>
      <c r="C12" s="185"/>
      <c r="D12" s="185"/>
      <c r="E12" s="185"/>
    </row>
    <row r="13" spans="2:5" ht="30.75" thickBot="1">
      <c r="B13" s="184" t="s">
        <v>262</v>
      </c>
      <c r="C13" s="185">
        <v>160</v>
      </c>
      <c r="D13" s="185">
        <v>210</v>
      </c>
      <c r="E13" s="186">
        <f>E15+E16+E17</f>
        <v>8654967</v>
      </c>
    </row>
    <row r="14" spans="2:5" ht="15.75" thickBot="1">
      <c r="B14" s="184" t="s">
        <v>245</v>
      </c>
      <c r="C14" s="185"/>
      <c r="D14" s="185"/>
      <c r="E14" s="185"/>
    </row>
    <row r="15" spans="2:5" ht="15.75" thickBot="1">
      <c r="B15" s="184" t="s">
        <v>263</v>
      </c>
      <c r="C15" s="185">
        <v>161</v>
      </c>
      <c r="D15" s="185">
        <v>211</v>
      </c>
      <c r="E15" s="187">
        <f>'ПФХД  пр № 1  2017'!E124</f>
        <v>6647440.05</v>
      </c>
    </row>
    <row r="16" spans="2:5" ht="15.75" thickBot="1">
      <c r="B16" s="184" t="s">
        <v>264</v>
      </c>
      <c r="C16" s="185">
        <v>162</v>
      </c>
      <c r="D16" s="185">
        <v>212</v>
      </c>
      <c r="E16" s="187">
        <f>'ПФХД  пр № 1  2017'!E125</f>
        <v>0</v>
      </c>
    </row>
    <row r="17" spans="2:5" ht="30.75" thickBot="1">
      <c r="B17" s="184" t="s">
        <v>265</v>
      </c>
      <c r="C17" s="185">
        <v>163</v>
      </c>
      <c r="D17" s="185">
        <v>213</v>
      </c>
      <c r="E17" s="187">
        <f>'ПФХД  пр № 1  2017'!E126</f>
        <v>2007526.95</v>
      </c>
    </row>
    <row r="18" spans="2:5" ht="15.75" thickBot="1">
      <c r="B18" s="184" t="s">
        <v>266</v>
      </c>
      <c r="C18" s="185">
        <v>170</v>
      </c>
      <c r="D18" s="185">
        <v>220</v>
      </c>
      <c r="E18" s="186">
        <f>E20+E21+E22+E24+E25+E26</f>
        <v>222972.18</v>
      </c>
    </row>
    <row r="19" spans="2:5" ht="15.75" thickBot="1">
      <c r="B19" s="184" t="s">
        <v>245</v>
      </c>
      <c r="C19" s="185"/>
      <c r="D19" s="185"/>
      <c r="E19" s="185"/>
    </row>
    <row r="20" spans="2:5" ht="15.75" thickBot="1">
      <c r="B20" s="184" t="s">
        <v>267</v>
      </c>
      <c r="C20" s="185">
        <v>171</v>
      </c>
      <c r="D20" s="185">
        <v>221</v>
      </c>
      <c r="E20" s="187">
        <f>'ПФХД  пр № 1  2017'!E145</f>
        <v>20500</v>
      </c>
    </row>
    <row r="21" spans="2:5" ht="15.75" thickBot="1">
      <c r="B21" s="184" t="s">
        <v>268</v>
      </c>
      <c r="C21" s="185"/>
      <c r="D21" s="185">
        <v>222</v>
      </c>
      <c r="E21" s="187">
        <f>'ПФХД  пр № 1  2017'!E146</f>
        <v>0</v>
      </c>
    </row>
    <row r="22" spans="2:5" ht="15.75" thickBot="1">
      <c r="B22" s="184" t="s">
        <v>269</v>
      </c>
      <c r="C22" s="185">
        <v>173</v>
      </c>
      <c r="D22" s="185">
        <v>223</v>
      </c>
      <c r="E22" s="187">
        <f>'ПФХД  пр № 1  2017'!E147</f>
        <v>202472.18</v>
      </c>
    </row>
    <row r="23" spans="2:5" ht="30.75" thickBot="1">
      <c r="B23" s="184" t="s">
        <v>270</v>
      </c>
      <c r="C23" s="185">
        <v>174</v>
      </c>
      <c r="D23" s="185">
        <v>224</v>
      </c>
      <c r="E23" s="185"/>
    </row>
    <row r="24" spans="2:5" ht="30.75" thickBot="1">
      <c r="B24" s="184" t="s">
        <v>271</v>
      </c>
      <c r="C24" s="185">
        <v>175</v>
      </c>
      <c r="D24" s="185">
        <v>225</v>
      </c>
      <c r="E24" s="187">
        <f>'ПФХД  пр № 1  2017'!E149</f>
        <v>0</v>
      </c>
    </row>
    <row r="25" spans="2:5" ht="15.75" thickBot="1">
      <c r="B25" s="184" t="s">
        <v>272</v>
      </c>
      <c r="C25" s="185">
        <v>176</v>
      </c>
      <c r="D25" s="185">
        <v>226</v>
      </c>
      <c r="E25" s="187">
        <f>'ПФХД  пр № 1  2017'!E150</f>
        <v>0</v>
      </c>
    </row>
    <row r="26" spans="2:5" ht="15.75" thickBot="1">
      <c r="B26" s="184" t="s">
        <v>273</v>
      </c>
      <c r="C26" s="185">
        <v>250</v>
      </c>
      <c r="D26" s="185">
        <v>290</v>
      </c>
      <c r="E26" s="187">
        <f>'ПФХД  пр № 1  2017'!E151+'ПФХД  пр № 1  2017'!E132</f>
        <v>0</v>
      </c>
    </row>
    <row r="27" spans="2:5" ht="30.75" thickBot="1">
      <c r="B27" s="184" t="s">
        <v>274</v>
      </c>
      <c r="C27" s="185">
        <v>260</v>
      </c>
      <c r="D27" s="185">
        <v>300</v>
      </c>
      <c r="E27" s="186">
        <f>E29+E30</f>
        <v>0</v>
      </c>
    </row>
    <row r="28" spans="2:5" ht="15.75" thickBot="1">
      <c r="B28" s="184" t="s">
        <v>245</v>
      </c>
      <c r="C28" s="185"/>
      <c r="D28" s="185"/>
      <c r="E28" s="185"/>
    </row>
    <row r="29" spans="2:5" ht="15.75" thickBot="1">
      <c r="B29" s="184" t="s">
        <v>275</v>
      </c>
      <c r="C29" s="185">
        <v>261</v>
      </c>
      <c r="D29" s="185">
        <v>310</v>
      </c>
      <c r="E29" s="187">
        <f>'ПФХД  пр № 1  2017'!E152</f>
        <v>0</v>
      </c>
    </row>
    <row r="30" spans="2:5" ht="15.75" thickBot="1">
      <c r="B30" s="184" t="s">
        <v>276</v>
      </c>
      <c r="C30" s="185">
        <v>262</v>
      </c>
      <c r="D30" s="185">
        <v>340</v>
      </c>
      <c r="E30" s="187">
        <f>'ПФХД  пр № 1  2017'!E153</f>
        <v>0</v>
      </c>
    </row>
    <row r="31" spans="2:5" ht="15.75" thickBot="1">
      <c r="B31" s="184"/>
      <c r="C31" s="185"/>
      <c r="D31" s="185"/>
      <c r="E31" s="185"/>
    </row>
    <row r="32" spans="2:5" ht="15.75" thickBot="1">
      <c r="B32" s="184"/>
      <c r="C32" s="185"/>
      <c r="D32" s="185"/>
      <c r="E32" s="185"/>
    </row>
    <row r="33" spans="2:5" ht="15.75" thickBot="1">
      <c r="B33" s="184"/>
      <c r="C33" s="185"/>
      <c r="D33" s="185"/>
      <c r="E33" s="185"/>
    </row>
  </sheetData>
  <sheetProtection/>
  <mergeCells count="2">
    <mergeCell ref="B8:F8"/>
    <mergeCell ref="B9:F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3"/>
  <sheetViews>
    <sheetView zoomScalePageLayoutView="0" workbookViewId="0" topLeftCell="A10">
      <selection activeCell="E28" sqref="E28"/>
    </sheetView>
  </sheetViews>
  <sheetFormatPr defaultColWidth="9.140625" defaultRowHeight="12.75"/>
  <cols>
    <col min="2" max="2" width="23.57421875" style="0" customWidth="1"/>
    <col min="5" max="5" width="16.421875" style="0" customWidth="1"/>
  </cols>
  <sheetData>
    <row r="1" ht="12.75">
      <c r="F1" s="173" t="s">
        <v>257</v>
      </c>
    </row>
    <row r="2" ht="12.75">
      <c r="F2" s="173" t="s">
        <v>205</v>
      </c>
    </row>
    <row r="3" ht="12.75">
      <c r="F3" s="173" t="s">
        <v>206</v>
      </c>
    </row>
    <row r="4" ht="12.75">
      <c r="F4" s="173" t="s">
        <v>207</v>
      </c>
    </row>
    <row r="5" ht="12.75">
      <c r="F5" s="173" t="s">
        <v>208</v>
      </c>
    </row>
    <row r="6" ht="12.75">
      <c r="F6" s="173" t="s">
        <v>209</v>
      </c>
    </row>
    <row r="7" ht="12.75">
      <c r="B7" s="173"/>
    </row>
    <row r="8" spans="2:6" ht="12.75">
      <c r="B8" s="287" t="s">
        <v>277</v>
      </c>
      <c r="C8" s="287"/>
      <c r="D8" s="287"/>
      <c r="E8" s="287"/>
      <c r="F8" s="287"/>
    </row>
    <row r="9" spans="2:6" ht="52.5" customHeight="1" thickBot="1">
      <c r="B9" s="288" t="s">
        <v>278</v>
      </c>
      <c r="C9" s="288"/>
      <c r="D9" s="288"/>
      <c r="E9" s="288"/>
      <c r="F9" s="288"/>
    </row>
    <row r="10" spans="2:5" ht="39" thickBot="1">
      <c r="B10" s="182" t="s">
        <v>39</v>
      </c>
      <c r="C10" s="183" t="s">
        <v>142</v>
      </c>
      <c r="D10" s="183" t="s">
        <v>259</v>
      </c>
      <c r="E10" s="183" t="s">
        <v>260</v>
      </c>
    </row>
    <row r="11" spans="2:5" ht="15.75" thickBot="1">
      <c r="B11" s="184" t="s">
        <v>261</v>
      </c>
      <c r="C11" s="185">
        <v>200</v>
      </c>
      <c r="D11" s="185"/>
      <c r="E11" s="186">
        <f>E27</f>
        <v>244000</v>
      </c>
    </row>
    <row r="12" spans="2:5" ht="15.75" thickBot="1">
      <c r="B12" s="184" t="s">
        <v>245</v>
      </c>
      <c r="C12" s="185"/>
      <c r="D12" s="185"/>
      <c r="E12" s="185"/>
    </row>
    <row r="13" spans="2:5" ht="45.75" thickBot="1">
      <c r="B13" s="184" t="s">
        <v>262</v>
      </c>
      <c r="C13" s="185">
        <v>160</v>
      </c>
      <c r="D13" s="185">
        <v>210</v>
      </c>
      <c r="E13" s="185"/>
    </row>
    <row r="14" spans="2:5" ht="15.75" thickBot="1">
      <c r="B14" s="184" t="s">
        <v>245</v>
      </c>
      <c r="C14" s="185"/>
      <c r="D14" s="185"/>
      <c r="E14" s="185"/>
    </row>
    <row r="15" spans="2:5" ht="15.75" thickBot="1">
      <c r="B15" s="184" t="s">
        <v>263</v>
      </c>
      <c r="C15" s="185">
        <v>161</v>
      </c>
      <c r="D15" s="185">
        <v>211</v>
      </c>
      <c r="E15" s="185"/>
    </row>
    <row r="16" spans="2:5" ht="15.75" thickBot="1">
      <c r="B16" s="184" t="s">
        <v>264</v>
      </c>
      <c r="C16" s="185">
        <v>162</v>
      </c>
      <c r="D16" s="185">
        <v>212</v>
      </c>
      <c r="E16" s="185"/>
    </row>
    <row r="17" spans="2:5" ht="30.75" thickBot="1">
      <c r="B17" s="184" t="s">
        <v>265</v>
      </c>
      <c r="C17" s="185">
        <v>163</v>
      </c>
      <c r="D17" s="185">
        <v>213</v>
      </c>
      <c r="E17" s="185"/>
    </row>
    <row r="18" spans="2:5" ht="30.75" thickBot="1">
      <c r="B18" s="184" t="s">
        <v>266</v>
      </c>
      <c r="C18" s="185">
        <v>170</v>
      </c>
      <c r="D18" s="185">
        <v>220</v>
      </c>
      <c r="E18" s="185"/>
    </row>
    <row r="19" spans="2:5" ht="15.75" thickBot="1">
      <c r="B19" s="184" t="s">
        <v>245</v>
      </c>
      <c r="C19" s="185"/>
      <c r="D19" s="185"/>
      <c r="E19" s="185"/>
    </row>
    <row r="20" spans="2:5" ht="15.75" thickBot="1">
      <c r="B20" s="184" t="s">
        <v>267</v>
      </c>
      <c r="C20" s="185">
        <v>171</v>
      </c>
      <c r="D20" s="185">
        <v>221</v>
      </c>
      <c r="E20" s="185"/>
    </row>
    <row r="21" spans="2:5" ht="15.75" thickBot="1">
      <c r="B21" s="184" t="s">
        <v>268</v>
      </c>
      <c r="C21" s="185"/>
      <c r="D21" s="185">
        <v>222</v>
      </c>
      <c r="E21" s="185"/>
    </row>
    <row r="22" spans="2:5" ht="15.75" thickBot="1">
      <c r="B22" s="184" t="s">
        <v>269</v>
      </c>
      <c r="C22" s="185">
        <v>173</v>
      </c>
      <c r="D22" s="185">
        <v>223</v>
      </c>
      <c r="E22" s="185"/>
    </row>
    <row r="23" spans="2:5" ht="45.75" thickBot="1">
      <c r="B23" s="184" t="s">
        <v>270</v>
      </c>
      <c r="C23" s="185">
        <v>174</v>
      </c>
      <c r="D23" s="185">
        <v>224</v>
      </c>
      <c r="E23" s="185"/>
    </row>
    <row r="24" spans="2:5" ht="30.75" thickBot="1">
      <c r="B24" s="184" t="s">
        <v>271</v>
      </c>
      <c r="C24" s="185">
        <v>175</v>
      </c>
      <c r="D24" s="185">
        <v>225</v>
      </c>
      <c r="E24" s="185"/>
    </row>
    <row r="25" spans="2:5" ht="15.75" thickBot="1">
      <c r="B25" s="184" t="s">
        <v>272</v>
      </c>
      <c r="C25" s="185">
        <v>176</v>
      </c>
      <c r="D25" s="185">
        <v>226</v>
      </c>
      <c r="E25" s="185"/>
    </row>
    <row r="26" spans="2:5" ht="15.75" thickBot="1">
      <c r="B26" s="184" t="s">
        <v>273</v>
      </c>
      <c r="C26" s="185">
        <v>250</v>
      </c>
      <c r="D26" s="185">
        <v>290</v>
      </c>
      <c r="E26" s="185"/>
    </row>
    <row r="27" spans="2:5" ht="45.75" thickBot="1">
      <c r="B27" s="184" t="s">
        <v>274</v>
      </c>
      <c r="C27" s="185">
        <v>260</v>
      </c>
      <c r="D27" s="185">
        <v>300</v>
      </c>
      <c r="E27" s="186">
        <f>E30+E29</f>
        <v>244000</v>
      </c>
    </row>
    <row r="28" spans="2:5" ht="15.75" thickBot="1">
      <c r="B28" s="184" t="s">
        <v>245</v>
      </c>
      <c r="C28" s="185"/>
      <c r="D28" s="185"/>
      <c r="E28" s="185"/>
    </row>
    <row r="29" spans="2:5" ht="15.75" thickBot="1">
      <c r="B29" s="184" t="s">
        <v>275</v>
      </c>
      <c r="C29" s="185">
        <v>261</v>
      </c>
      <c r="D29" s="185">
        <v>310</v>
      </c>
      <c r="E29" s="187">
        <f>'ПФХД  пр № 1  2017'!G152</f>
        <v>0</v>
      </c>
    </row>
    <row r="30" spans="2:5" ht="15.75" thickBot="1">
      <c r="B30" s="184" t="s">
        <v>276</v>
      </c>
      <c r="C30" s="185">
        <v>262</v>
      </c>
      <c r="D30" s="185">
        <v>340</v>
      </c>
      <c r="E30" s="187">
        <f>'ПФХД  пр № 1  2017'!G153</f>
        <v>244000</v>
      </c>
    </row>
    <row r="31" spans="2:5" ht="15.75" thickBot="1">
      <c r="B31" s="184" t="s">
        <v>245</v>
      </c>
      <c r="C31" s="185"/>
      <c r="D31" s="185"/>
      <c r="E31" s="185"/>
    </row>
    <row r="32" spans="2:5" ht="15.75" thickBot="1">
      <c r="B32" s="184"/>
      <c r="C32" s="185"/>
      <c r="D32" s="185"/>
      <c r="E32" s="185"/>
    </row>
    <row r="33" spans="2:5" ht="15.75" thickBot="1">
      <c r="B33" s="184"/>
      <c r="C33" s="185"/>
      <c r="D33" s="185"/>
      <c r="E33" s="185"/>
    </row>
  </sheetData>
  <sheetProtection/>
  <mergeCells count="2">
    <mergeCell ref="B8:F8"/>
    <mergeCell ref="B9:F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F33"/>
  <sheetViews>
    <sheetView zoomScalePageLayoutView="0" workbookViewId="0" topLeftCell="A1">
      <selection activeCell="B18" sqref="B18"/>
    </sheetView>
  </sheetViews>
  <sheetFormatPr defaultColWidth="9.140625" defaultRowHeight="12.75"/>
  <cols>
    <col min="2" max="2" width="24.8515625" style="0" customWidth="1"/>
    <col min="5" max="5" width="16.421875" style="0" customWidth="1"/>
  </cols>
  <sheetData>
    <row r="1" ht="12.75">
      <c r="F1" s="173" t="s">
        <v>257</v>
      </c>
    </row>
    <row r="2" ht="12.75">
      <c r="F2" s="173" t="s">
        <v>205</v>
      </c>
    </row>
    <row r="3" ht="12.75">
      <c r="F3" s="173" t="s">
        <v>206</v>
      </c>
    </row>
    <row r="4" ht="12.75">
      <c r="F4" s="173" t="s">
        <v>207</v>
      </c>
    </row>
    <row r="5" ht="12.75">
      <c r="F5" s="173" t="s">
        <v>208</v>
      </c>
    </row>
    <row r="6" ht="12.75">
      <c r="F6" s="173" t="s">
        <v>209</v>
      </c>
    </row>
    <row r="7" ht="12.75">
      <c r="B7" s="173"/>
    </row>
    <row r="8" spans="2:6" ht="12.75">
      <c r="B8" s="287" t="s">
        <v>280</v>
      </c>
      <c r="C8" s="287"/>
      <c r="D8" s="287"/>
      <c r="E8" s="287"/>
      <c r="F8" s="287"/>
    </row>
    <row r="9" spans="2:6" ht="42.75" customHeight="1" thickBot="1">
      <c r="B9" s="288" t="s">
        <v>279</v>
      </c>
      <c r="C9" s="288"/>
      <c r="D9" s="288"/>
      <c r="E9" s="288"/>
      <c r="F9" s="288"/>
    </row>
    <row r="10" spans="2:5" ht="39" thickBot="1">
      <c r="B10" s="182" t="s">
        <v>39</v>
      </c>
      <c r="C10" s="183" t="s">
        <v>142</v>
      </c>
      <c r="D10" s="183" t="s">
        <v>259</v>
      </c>
      <c r="E10" s="183" t="s">
        <v>260</v>
      </c>
    </row>
    <row r="11" spans="2:5" ht="15.75" thickBot="1">
      <c r="B11" s="184" t="s">
        <v>261</v>
      </c>
      <c r="C11" s="185">
        <v>200</v>
      </c>
      <c r="D11" s="185"/>
      <c r="E11" s="186">
        <f>E27</f>
        <v>166018</v>
      </c>
    </row>
    <row r="12" spans="2:5" ht="15.75" thickBot="1">
      <c r="B12" s="184" t="s">
        <v>245</v>
      </c>
      <c r="C12" s="185"/>
      <c r="D12" s="185"/>
      <c r="E12" s="185"/>
    </row>
    <row r="13" spans="2:5" ht="45.75" thickBot="1">
      <c r="B13" s="184" t="s">
        <v>262</v>
      </c>
      <c r="C13" s="185">
        <v>160</v>
      </c>
      <c r="D13" s="185">
        <v>210</v>
      </c>
      <c r="E13" s="185"/>
    </row>
    <row r="14" spans="2:5" ht="15.75" thickBot="1">
      <c r="B14" s="184" t="s">
        <v>245</v>
      </c>
      <c r="C14" s="185"/>
      <c r="D14" s="185"/>
      <c r="E14" s="185"/>
    </row>
    <row r="15" spans="2:5" ht="15.75" thickBot="1">
      <c r="B15" s="184" t="s">
        <v>263</v>
      </c>
      <c r="C15" s="185">
        <v>161</v>
      </c>
      <c r="D15" s="185">
        <v>211</v>
      </c>
      <c r="E15" s="185"/>
    </row>
    <row r="16" spans="2:5" ht="15.75" thickBot="1">
      <c r="B16" s="184" t="s">
        <v>264</v>
      </c>
      <c r="C16" s="185">
        <v>162</v>
      </c>
      <c r="D16" s="185">
        <v>212</v>
      </c>
      <c r="E16" s="185"/>
    </row>
    <row r="17" spans="2:5" ht="30.75" thickBot="1">
      <c r="B17" s="184" t="s">
        <v>265</v>
      </c>
      <c r="C17" s="185">
        <v>163</v>
      </c>
      <c r="D17" s="185">
        <v>213</v>
      </c>
      <c r="E17" s="185"/>
    </row>
    <row r="18" spans="2:5" ht="30.75" thickBot="1">
      <c r="B18" s="184" t="s">
        <v>266</v>
      </c>
      <c r="C18" s="185">
        <v>170</v>
      </c>
      <c r="D18" s="185">
        <v>220</v>
      </c>
      <c r="E18" s="185"/>
    </row>
    <row r="19" spans="2:5" ht="15.75" thickBot="1">
      <c r="B19" s="184" t="s">
        <v>245</v>
      </c>
      <c r="C19" s="185"/>
      <c r="D19" s="185"/>
      <c r="E19" s="185"/>
    </row>
    <row r="20" spans="2:5" ht="15.75" thickBot="1">
      <c r="B20" s="184" t="s">
        <v>267</v>
      </c>
      <c r="C20" s="185">
        <v>171</v>
      </c>
      <c r="D20" s="185">
        <v>221</v>
      </c>
      <c r="E20" s="185"/>
    </row>
    <row r="21" spans="2:5" ht="15.75" thickBot="1">
      <c r="B21" s="184" t="s">
        <v>268</v>
      </c>
      <c r="C21" s="185"/>
      <c r="D21" s="185">
        <v>222</v>
      </c>
      <c r="E21" s="185"/>
    </row>
    <row r="22" spans="2:5" ht="15.75" thickBot="1">
      <c r="B22" s="184" t="s">
        <v>269</v>
      </c>
      <c r="C22" s="185">
        <v>173</v>
      </c>
      <c r="D22" s="185">
        <v>223</v>
      </c>
      <c r="E22" s="185"/>
    </row>
    <row r="23" spans="2:5" ht="45.75" thickBot="1">
      <c r="B23" s="184" t="s">
        <v>270</v>
      </c>
      <c r="C23" s="185">
        <v>174</v>
      </c>
      <c r="D23" s="185">
        <v>224</v>
      </c>
      <c r="E23" s="185"/>
    </row>
    <row r="24" spans="2:5" ht="30.75" thickBot="1">
      <c r="B24" s="184" t="s">
        <v>271</v>
      </c>
      <c r="C24" s="185">
        <v>175</v>
      </c>
      <c r="D24" s="185">
        <v>225</v>
      </c>
      <c r="E24" s="185"/>
    </row>
    <row r="25" spans="2:5" ht="15.75" thickBot="1">
      <c r="B25" s="184" t="s">
        <v>272</v>
      </c>
      <c r="C25" s="185">
        <v>176</v>
      </c>
      <c r="D25" s="185">
        <v>226</v>
      </c>
      <c r="E25" s="185"/>
    </row>
    <row r="26" spans="2:5" ht="15.75" thickBot="1">
      <c r="B26" s="184" t="s">
        <v>273</v>
      </c>
      <c r="C26" s="185">
        <v>250</v>
      </c>
      <c r="D26" s="185">
        <v>290</v>
      </c>
      <c r="E26" s="185"/>
    </row>
    <row r="27" spans="2:5" ht="45.75" thickBot="1">
      <c r="B27" s="184" t="s">
        <v>274</v>
      </c>
      <c r="C27" s="185">
        <v>260</v>
      </c>
      <c r="D27" s="185">
        <v>300</v>
      </c>
      <c r="E27" s="186">
        <f>E29+E30</f>
        <v>166018</v>
      </c>
    </row>
    <row r="28" spans="2:5" ht="15.75" thickBot="1">
      <c r="B28" s="184" t="s">
        <v>245</v>
      </c>
      <c r="C28" s="185"/>
      <c r="D28" s="185"/>
      <c r="E28" s="185"/>
    </row>
    <row r="29" spans="2:5" ht="15.75" thickBot="1">
      <c r="B29" s="184" t="s">
        <v>275</v>
      </c>
      <c r="C29" s="185">
        <v>261</v>
      </c>
      <c r="D29" s="185">
        <v>310</v>
      </c>
      <c r="E29" s="187"/>
    </row>
    <row r="30" spans="2:5" ht="15.75" thickBot="1">
      <c r="B30" s="184" t="s">
        <v>276</v>
      </c>
      <c r="C30" s="185">
        <v>262</v>
      </c>
      <c r="D30" s="185">
        <v>340</v>
      </c>
      <c r="E30" s="187">
        <f>'ПФХД  пр № 1  2017'!F153</f>
        <v>166018</v>
      </c>
    </row>
    <row r="31" spans="2:5" ht="15.75" thickBot="1">
      <c r="B31" s="184" t="s">
        <v>245</v>
      </c>
      <c r="C31" s="185"/>
      <c r="D31" s="185"/>
      <c r="E31" s="185"/>
    </row>
    <row r="32" spans="2:5" ht="15.75" thickBot="1">
      <c r="B32" s="184"/>
      <c r="C32" s="185"/>
      <c r="D32" s="185"/>
      <c r="E32" s="185"/>
    </row>
    <row r="33" spans="2:5" ht="15.75" thickBot="1">
      <c r="B33" s="184"/>
      <c r="C33" s="185"/>
      <c r="D33" s="185"/>
      <c r="E33" s="185"/>
    </row>
  </sheetData>
  <sheetProtection/>
  <mergeCells count="2">
    <mergeCell ref="B8:F8"/>
    <mergeCell ref="B9:F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216"/>
  <sheetViews>
    <sheetView zoomScalePageLayoutView="0" workbookViewId="0" topLeftCell="A192">
      <selection activeCell="B198" sqref="B198:I205"/>
    </sheetView>
  </sheetViews>
  <sheetFormatPr defaultColWidth="9.140625" defaultRowHeight="12.75"/>
  <cols>
    <col min="3" max="3" width="27.57421875" style="0" customWidth="1"/>
    <col min="4" max="4" width="13.8515625" style="0" customWidth="1"/>
    <col min="5" max="5" width="14.57421875" style="0" customWidth="1"/>
    <col min="6" max="6" width="12.00390625" style="0" customWidth="1"/>
    <col min="7" max="7" width="14.140625" style="0" customWidth="1"/>
  </cols>
  <sheetData>
    <row r="1" spans="10:11" ht="12.75">
      <c r="J1" s="173" t="s">
        <v>281</v>
      </c>
      <c r="K1" s="173"/>
    </row>
    <row r="2" spans="10:11" ht="12.75">
      <c r="J2" s="173" t="s">
        <v>205</v>
      </c>
      <c r="K2" s="173"/>
    </row>
    <row r="3" spans="10:11" ht="12.75">
      <c r="J3" s="173" t="s">
        <v>206</v>
      </c>
      <c r="K3" s="173"/>
    </row>
    <row r="4" spans="10:11" ht="12.75">
      <c r="J4" s="173" t="s">
        <v>207</v>
      </c>
      <c r="K4" s="173"/>
    </row>
    <row r="5" spans="10:11" ht="12.75">
      <c r="J5" s="173" t="s">
        <v>208</v>
      </c>
      <c r="K5" s="173"/>
    </row>
    <row r="6" spans="10:11" ht="12.75">
      <c r="J6" s="173" t="s">
        <v>209</v>
      </c>
      <c r="K6" s="173"/>
    </row>
    <row r="7" spans="2:9" ht="15">
      <c r="B7" s="290" t="s">
        <v>282</v>
      </c>
      <c r="C7" s="290"/>
      <c r="D7" s="290"/>
      <c r="E7" s="290"/>
      <c r="F7" s="290"/>
      <c r="G7" s="290"/>
      <c r="H7" s="290"/>
      <c r="I7" s="290"/>
    </row>
    <row r="8" spans="2:10" ht="15">
      <c r="B8" s="290" t="s">
        <v>283</v>
      </c>
      <c r="C8" s="290"/>
      <c r="D8" s="290"/>
      <c r="E8" s="290"/>
      <c r="F8" s="290"/>
      <c r="G8" s="290"/>
      <c r="H8" s="290"/>
      <c r="I8" s="290"/>
      <c r="J8" s="290"/>
    </row>
    <row r="9" spans="2:10" ht="15">
      <c r="B9" s="290" t="s">
        <v>284</v>
      </c>
      <c r="C9" s="290"/>
      <c r="D9" s="290"/>
      <c r="E9" s="290"/>
      <c r="F9" s="290"/>
      <c r="G9" s="290"/>
      <c r="H9" s="290"/>
      <c r="I9" s="290"/>
      <c r="J9" s="290"/>
    </row>
    <row r="10" ht="15">
      <c r="B10" s="188"/>
    </row>
    <row r="11" spans="2:10" ht="15">
      <c r="B11" s="290" t="s">
        <v>285</v>
      </c>
      <c r="C11" s="290"/>
      <c r="D11" s="290"/>
      <c r="E11" s="290"/>
      <c r="F11" s="290"/>
      <c r="G11" s="290"/>
      <c r="H11" s="290"/>
      <c r="I11" s="290"/>
      <c r="J11" s="290"/>
    </row>
    <row r="12" ht="15">
      <c r="B12" s="189" t="s">
        <v>286</v>
      </c>
    </row>
    <row r="13" ht="15">
      <c r="B13" s="189" t="s">
        <v>287</v>
      </c>
    </row>
    <row r="14" spans="2:10" ht="15.75" thickBot="1">
      <c r="B14" s="309" t="s">
        <v>288</v>
      </c>
      <c r="C14" s="309"/>
      <c r="D14" s="309"/>
      <c r="E14" s="309"/>
      <c r="F14" s="309"/>
      <c r="G14" s="309"/>
      <c r="H14" s="309"/>
      <c r="I14" s="309"/>
      <c r="J14" s="309"/>
    </row>
    <row r="15" spans="2:11" ht="12.75">
      <c r="B15" s="293" t="s">
        <v>289</v>
      </c>
      <c r="C15" s="293" t="s">
        <v>290</v>
      </c>
      <c r="D15" s="300" t="s">
        <v>291</v>
      </c>
      <c r="E15" s="310" t="s">
        <v>292</v>
      </c>
      <c r="F15" s="311"/>
      <c r="G15" s="311"/>
      <c r="H15" s="312"/>
      <c r="I15" s="300" t="s">
        <v>293</v>
      </c>
      <c r="J15" s="300" t="s">
        <v>294</v>
      </c>
      <c r="K15" s="293" t="s">
        <v>295</v>
      </c>
    </row>
    <row r="16" spans="2:11" ht="13.5" thickBot="1">
      <c r="B16" s="303"/>
      <c r="C16" s="303"/>
      <c r="D16" s="301"/>
      <c r="E16" s="313"/>
      <c r="F16" s="314"/>
      <c r="G16" s="314"/>
      <c r="H16" s="315"/>
      <c r="I16" s="301"/>
      <c r="J16" s="301"/>
      <c r="K16" s="303"/>
    </row>
    <row r="17" spans="2:11" ht="13.5" thickBot="1">
      <c r="B17" s="303"/>
      <c r="C17" s="303"/>
      <c r="D17" s="301"/>
      <c r="E17" s="300" t="s">
        <v>296</v>
      </c>
      <c r="F17" s="304" t="s">
        <v>297</v>
      </c>
      <c r="G17" s="305"/>
      <c r="H17" s="306"/>
      <c r="I17" s="301"/>
      <c r="J17" s="301"/>
      <c r="K17" s="303"/>
    </row>
    <row r="18" spans="2:11" ht="57" thickBot="1">
      <c r="B18" s="294"/>
      <c r="C18" s="294"/>
      <c r="D18" s="302"/>
      <c r="E18" s="302"/>
      <c r="F18" s="190" t="s">
        <v>298</v>
      </c>
      <c r="G18" s="190" t="s">
        <v>299</v>
      </c>
      <c r="H18" s="190" t="s">
        <v>300</v>
      </c>
      <c r="I18" s="302"/>
      <c r="J18" s="302"/>
      <c r="K18" s="294"/>
    </row>
    <row r="19" spans="2:11" ht="13.5" thickBot="1">
      <c r="B19" s="191">
        <v>1</v>
      </c>
      <c r="C19" s="177">
        <v>2</v>
      </c>
      <c r="D19" s="177">
        <v>3</v>
      </c>
      <c r="E19" s="177">
        <v>4</v>
      </c>
      <c r="F19" s="177">
        <v>5</v>
      </c>
      <c r="G19" s="177">
        <v>6</v>
      </c>
      <c r="H19" s="177">
        <v>7</v>
      </c>
      <c r="I19" s="177">
        <v>8</v>
      </c>
      <c r="J19" s="177">
        <v>9</v>
      </c>
      <c r="K19" s="177">
        <v>10</v>
      </c>
    </row>
    <row r="20" spans="2:11" ht="15.75" thickBot="1">
      <c r="B20" s="184">
        <v>1</v>
      </c>
      <c r="C20" s="192" t="s">
        <v>301</v>
      </c>
      <c r="D20" s="193"/>
      <c r="E20" s="193">
        <f>F20+G20+H20</f>
        <v>0</v>
      </c>
      <c r="F20" s="193"/>
      <c r="G20" s="193"/>
      <c r="H20" s="193"/>
      <c r="I20" s="193"/>
      <c r="J20" s="193"/>
      <c r="K20" s="194"/>
    </row>
    <row r="21" spans="2:11" ht="15.75" thickBot="1">
      <c r="B21" s="184">
        <v>2</v>
      </c>
      <c r="C21" s="192" t="s">
        <v>302</v>
      </c>
      <c r="D21" s="193"/>
      <c r="E21" s="193">
        <f aca="true" t="shared" si="0" ref="E21:E29">F21+G21+H21</f>
        <v>0</v>
      </c>
      <c r="F21" s="193"/>
      <c r="G21" s="193"/>
      <c r="H21" s="193"/>
      <c r="I21" s="193"/>
      <c r="J21" s="193"/>
      <c r="K21" s="193"/>
    </row>
    <row r="22" spans="2:11" ht="15.75" thickBot="1">
      <c r="B22" s="184">
        <v>3</v>
      </c>
      <c r="C22" s="192" t="s">
        <v>303</v>
      </c>
      <c r="D22" s="193"/>
      <c r="E22" s="193">
        <f t="shared" si="0"/>
        <v>0</v>
      </c>
      <c r="F22" s="193"/>
      <c r="G22" s="193"/>
      <c r="H22" s="193"/>
      <c r="I22" s="193"/>
      <c r="J22" s="193"/>
      <c r="K22" s="193"/>
    </row>
    <row r="23" spans="2:11" ht="15.75" thickBot="1">
      <c r="B23" s="184"/>
      <c r="C23" s="192"/>
      <c r="D23" s="193"/>
      <c r="E23" s="193">
        <f t="shared" si="0"/>
        <v>0</v>
      </c>
      <c r="F23" s="193"/>
      <c r="G23" s="193"/>
      <c r="H23" s="193"/>
      <c r="I23" s="193"/>
      <c r="J23" s="193"/>
      <c r="K23" s="193"/>
    </row>
    <row r="24" spans="2:11" ht="15.75" thickBot="1">
      <c r="B24" s="184"/>
      <c r="C24" s="192"/>
      <c r="D24" s="193"/>
      <c r="E24" s="193">
        <f t="shared" si="0"/>
        <v>0</v>
      </c>
      <c r="F24" s="193"/>
      <c r="G24" s="193"/>
      <c r="H24" s="193"/>
      <c r="I24" s="193"/>
      <c r="J24" s="193"/>
      <c r="K24" s="193"/>
    </row>
    <row r="25" spans="2:11" ht="15.75" thickBot="1">
      <c r="B25" s="184"/>
      <c r="C25" s="192"/>
      <c r="D25" s="193"/>
      <c r="E25" s="193">
        <f t="shared" si="0"/>
        <v>0</v>
      </c>
      <c r="F25" s="193"/>
      <c r="G25" s="193"/>
      <c r="H25" s="193"/>
      <c r="I25" s="193"/>
      <c r="J25" s="193"/>
      <c r="K25" s="193"/>
    </row>
    <row r="26" spans="2:11" ht="15.75" thickBot="1">
      <c r="B26" s="184"/>
      <c r="C26" s="192"/>
      <c r="D26" s="193"/>
      <c r="E26" s="193">
        <f t="shared" si="0"/>
        <v>0</v>
      </c>
      <c r="F26" s="193"/>
      <c r="G26" s="193"/>
      <c r="H26" s="193"/>
      <c r="I26" s="193"/>
      <c r="J26" s="193"/>
      <c r="K26" s="193"/>
    </row>
    <row r="27" spans="2:11" ht="15.75" thickBot="1">
      <c r="B27" s="184"/>
      <c r="C27" s="192"/>
      <c r="D27" s="193"/>
      <c r="E27" s="193">
        <f t="shared" si="0"/>
        <v>0</v>
      </c>
      <c r="F27" s="193"/>
      <c r="G27" s="193"/>
      <c r="H27" s="193"/>
      <c r="I27" s="193"/>
      <c r="J27" s="193"/>
      <c r="K27" s="193"/>
    </row>
    <row r="28" spans="2:11" ht="15.75" thickBot="1">
      <c r="B28" s="184"/>
      <c r="C28" s="192"/>
      <c r="D28" s="193"/>
      <c r="E28" s="193">
        <f t="shared" si="0"/>
        <v>0</v>
      </c>
      <c r="F28" s="193"/>
      <c r="G28" s="193"/>
      <c r="H28" s="193"/>
      <c r="I28" s="193"/>
      <c r="J28" s="193"/>
      <c r="K28" s="193"/>
    </row>
    <row r="29" spans="2:11" ht="15.75" thickBot="1">
      <c r="B29" s="184"/>
      <c r="C29" s="193"/>
      <c r="D29" s="193"/>
      <c r="E29" s="193">
        <f t="shared" si="0"/>
        <v>0</v>
      </c>
      <c r="F29" s="193"/>
      <c r="G29" s="193"/>
      <c r="H29" s="193"/>
      <c r="I29" s="193"/>
      <c r="J29" s="193"/>
      <c r="K29" s="193"/>
    </row>
    <row r="30" spans="2:11" ht="15.75" thickBot="1">
      <c r="B30" s="307" t="s">
        <v>304</v>
      </c>
      <c r="C30" s="308"/>
      <c r="D30" s="193" t="s">
        <v>84</v>
      </c>
      <c r="E30" s="193" t="s">
        <v>84</v>
      </c>
      <c r="F30" s="193" t="s">
        <v>84</v>
      </c>
      <c r="G30" s="193" t="s">
        <v>84</v>
      </c>
      <c r="H30" s="193" t="s">
        <v>84</v>
      </c>
      <c r="I30" s="193" t="s">
        <v>84</v>
      </c>
      <c r="J30" s="193" t="s">
        <v>84</v>
      </c>
      <c r="K30" s="193">
        <f>K20+K21+K22+K23+K24+K25+K26+K27+K28+K29</f>
        <v>0</v>
      </c>
    </row>
    <row r="31" ht="15">
      <c r="B31" s="195"/>
    </row>
    <row r="32" ht="15">
      <c r="B32" s="195"/>
    </row>
    <row r="33" spans="2:11" ht="15">
      <c r="B33" s="290" t="s">
        <v>305</v>
      </c>
      <c r="C33" s="290"/>
      <c r="D33" s="290"/>
      <c r="E33" s="290"/>
      <c r="F33" s="290"/>
      <c r="G33" s="290"/>
      <c r="H33" s="290"/>
      <c r="I33" s="290"/>
      <c r="J33" s="290"/>
      <c r="K33" s="290"/>
    </row>
    <row r="34" spans="2:11" ht="15">
      <c r="B34" s="290" t="s">
        <v>306</v>
      </c>
      <c r="C34" s="290"/>
      <c r="D34" s="290"/>
      <c r="E34" s="290"/>
      <c r="F34" s="290"/>
      <c r="G34" s="290"/>
      <c r="H34" s="290"/>
      <c r="I34" s="290"/>
      <c r="J34" s="290"/>
      <c r="K34" s="290"/>
    </row>
    <row r="35" spans="2:11" ht="15">
      <c r="B35" s="189" t="s">
        <v>307</v>
      </c>
      <c r="H35" s="188"/>
      <c r="I35" s="188"/>
      <c r="J35" s="188"/>
      <c r="K35" s="188"/>
    </row>
    <row r="36" spans="2:11" ht="15">
      <c r="B36" s="189" t="s">
        <v>287</v>
      </c>
      <c r="H36" s="188"/>
      <c r="I36" s="188"/>
      <c r="J36" s="188"/>
      <c r="K36" s="188"/>
    </row>
    <row r="37" spans="2:11" ht="15.75" thickBot="1">
      <c r="B37" s="189"/>
      <c r="H37" s="188"/>
      <c r="I37" s="188"/>
      <c r="J37" s="188"/>
      <c r="K37" s="188"/>
    </row>
    <row r="38" spans="2:7" ht="60.75" thickBot="1">
      <c r="B38" s="196" t="s">
        <v>289</v>
      </c>
      <c r="C38" s="197" t="s">
        <v>308</v>
      </c>
      <c r="D38" s="197" t="s">
        <v>309</v>
      </c>
      <c r="E38" s="197" t="s">
        <v>310</v>
      </c>
      <c r="F38" s="197" t="s">
        <v>311</v>
      </c>
      <c r="G38" s="197" t="s">
        <v>312</v>
      </c>
    </row>
    <row r="39" spans="2:7" ht="13.5" thickBot="1">
      <c r="B39" s="175">
        <v>1</v>
      </c>
      <c r="C39" s="176">
        <v>2</v>
      </c>
      <c r="D39" s="176">
        <v>3</v>
      </c>
      <c r="E39" s="176">
        <v>4</v>
      </c>
      <c r="F39" s="176">
        <v>5</v>
      </c>
      <c r="G39" s="176">
        <v>6</v>
      </c>
    </row>
    <row r="40" spans="2:7" ht="51.75" thickBot="1">
      <c r="B40" s="198" t="s">
        <v>313</v>
      </c>
      <c r="C40" s="199" t="s">
        <v>314</v>
      </c>
      <c r="D40" s="185"/>
      <c r="E40" s="185"/>
      <c r="F40" s="185"/>
      <c r="G40" s="185"/>
    </row>
    <row r="41" spans="2:7" ht="77.25" thickBot="1">
      <c r="B41" s="200" t="s">
        <v>315</v>
      </c>
      <c r="C41" s="199" t="s">
        <v>316</v>
      </c>
      <c r="D41" s="185"/>
      <c r="E41" s="185"/>
      <c r="F41" s="185"/>
      <c r="G41" s="185">
        <f>D41*E41*F41</f>
        <v>0</v>
      </c>
    </row>
    <row r="42" spans="2:7" ht="39" thickBot="1">
      <c r="B42" s="200" t="s">
        <v>317</v>
      </c>
      <c r="C42" s="199" t="s">
        <v>318</v>
      </c>
      <c r="D42" s="185"/>
      <c r="E42" s="185"/>
      <c r="F42" s="185"/>
      <c r="G42" s="185">
        <f>D42*E42*F42</f>
        <v>0</v>
      </c>
    </row>
    <row r="43" spans="2:7" ht="26.25" thickBot="1">
      <c r="B43" s="200" t="s">
        <v>319</v>
      </c>
      <c r="C43" s="199" t="s">
        <v>320</v>
      </c>
      <c r="D43" s="185"/>
      <c r="E43" s="185"/>
      <c r="F43" s="185"/>
      <c r="G43" s="185">
        <f>D43*E43*F43</f>
        <v>0</v>
      </c>
    </row>
    <row r="44" spans="2:7" ht="15.75" thickBot="1">
      <c r="B44" s="201"/>
      <c r="C44" s="185" t="s">
        <v>304</v>
      </c>
      <c r="D44" s="185" t="s">
        <v>84</v>
      </c>
      <c r="E44" s="185" t="s">
        <v>84</v>
      </c>
      <c r="F44" s="185" t="s">
        <v>84</v>
      </c>
      <c r="G44" s="185">
        <f>G41+G42+G43</f>
        <v>0</v>
      </c>
    </row>
    <row r="45" spans="2:7" ht="15">
      <c r="B45" s="202"/>
      <c r="C45" s="202"/>
      <c r="D45" s="202"/>
      <c r="E45" s="202"/>
      <c r="F45" s="202"/>
      <c r="G45" s="202"/>
    </row>
    <row r="46" ht="15">
      <c r="B46" s="188"/>
    </row>
    <row r="47" spans="2:11" ht="15">
      <c r="B47" s="290" t="s">
        <v>321</v>
      </c>
      <c r="C47" s="290"/>
      <c r="D47" s="290"/>
      <c r="E47" s="290"/>
      <c r="F47" s="290"/>
      <c r="G47" s="290"/>
      <c r="H47" s="290"/>
      <c r="I47" s="290"/>
      <c r="J47" s="290"/>
      <c r="K47" s="290"/>
    </row>
    <row r="48" spans="2:11" ht="15">
      <c r="B48" s="189" t="s">
        <v>307</v>
      </c>
      <c r="H48" s="188"/>
      <c r="I48" s="188"/>
      <c r="J48" s="188"/>
      <c r="K48" s="188"/>
    </row>
    <row r="49" spans="2:11" ht="15">
      <c r="B49" s="189" t="s">
        <v>287</v>
      </c>
      <c r="H49" s="188"/>
      <c r="I49" s="188"/>
      <c r="J49" s="188"/>
      <c r="K49" s="188"/>
    </row>
    <row r="50" spans="2:11" ht="15.75" thickBot="1">
      <c r="B50" s="188"/>
      <c r="C50" s="188"/>
      <c r="D50" s="188"/>
      <c r="E50" s="188"/>
      <c r="F50" s="188"/>
      <c r="G50" s="188"/>
      <c r="H50" s="188"/>
      <c r="I50" s="188"/>
      <c r="J50" s="188"/>
      <c r="K50" s="188"/>
    </row>
    <row r="51" spans="2:7" ht="48.75" thickBot="1">
      <c r="B51" s="203" t="s">
        <v>289</v>
      </c>
      <c r="C51" s="204" t="s">
        <v>308</v>
      </c>
      <c r="D51" s="204" t="s">
        <v>322</v>
      </c>
      <c r="E51" s="204" t="s">
        <v>323</v>
      </c>
      <c r="F51" s="204" t="s">
        <v>324</v>
      </c>
      <c r="G51" s="204" t="s">
        <v>312</v>
      </c>
    </row>
    <row r="52" spans="2:7" ht="13.5" thickBot="1">
      <c r="B52" s="175">
        <v>1</v>
      </c>
      <c r="C52" s="176">
        <v>2</v>
      </c>
      <c r="D52" s="176">
        <v>3</v>
      </c>
      <c r="E52" s="176">
        <v>4</v>
      </c>
      <c r="F52" s="176">
        <v>5</v>
      </c>
      <c r="G52" s="176">
        <v>6</v>
      </c>
    </row>
    <row r="53" spans="2:7" ht="26.25" thickBot="1">
      <c r="B53" s="184">
        <v>1</v>
      </c>
      <c r="C53" s="192" t="s">
        <v>325</v>
      </c>
      <c r="D53" s="193"/>
      <c r="E53" s="193"/>
      <c r="F53" s="193"/>
      <c r="G53" s="193">
        <f>D53*E53*F53</f>
        <v>0</v>
      </c>
    </row>
    <row r="54" spans="2:7" ht="15.75" thickBot="1">
      <c r="B54" s="184"/>
      <c r="C54" s="193"/>
      <c r="D54" s="193"/>
      <c r="E54" s="193"/>
      <c r="F54" s="193"/>
      <c r="G54" s="193">
        <f>D54*E54*F54</f>
        <v>0</v>
      </c>
    </row>
    <row r="55" spans="2:7" ht="15.75" thickBot="1">
      <c r="B55" s="184"/>
      <c r="C55" s="193" t="s">
        <v>304</v>
      </c>
      <c r="D55" s="177" t="s">
        <v>84</v>
      </c>
      <c r="E55" s="193" t="s">
        <v>84</v>
      </c>
      <c r="F55" s="193" t="s">
        <v>84</v>
      </c>
      <c r="G55" s="193">
        <f>G53+G54</f>
        <v>0</v>
      </c>
    </row>
    <row r="56" spans="2:7" ht="15">
      <c r="B56" s="205"/>
      <c r="C56" s="205"/>
      <c r="D56" s="180"/>
      <c r="E56" s="205"/>
      <c r="F56" s="205"/>
      <c r="G56" s="205"/>
    </row>
    <row r="57" spans="2:10" ht="15">
      <c r="B57" s="290" t="s">
        <v>326</v>
      </c>
      <c r="C57" s="290"/>
      <c r="D57" s="290"/>
      <c r="E57" s="290"/>
      <c r="F57" s="290"/>
      <c r="G57" s="290"/>
      <c r="H57" s="290"/>
      <c r="I57" s="290"/>
      <c r="J57" s="290"/>
    </row>
    <row r="58" spans="2:9" ht="15">
      <c r="B58" s="290" t="s">
        <v>327</v>
      </c>
      <c r="C58" s="290"/>
      <c r="D58" s="290"/>
      <c r="E58" s="290"/>
      <c r="F58" s="290"/>
      <c r="G58" s="290"/>
      <c r="H58" s="290"/>
      <c r="I58" s="290"/>
    </row>
    <row r="59" spans="2:9" ht="15">
      <c r="B59" s="299" t="s">
        <v>328</v>
      </c>
      <c r="C59" s="299"/>
      <c r="D59" s="299"/>
      <c r="E59" s="299"/>
      <c r="F59" s="299"/>
      <c r="G59" s="299"/>
      <c r="H59" s="299"/>
      <c r="I59" s="299"/>
    </row>
    <row r="60" spans="2:9" ht="15">
      <c r="B60" s="206"/>
      <c r="C60" s="206"/>
      <c r="D60" s="206"/>
      <c r="E60" s="206"/>
      <c r="F60" s="206"/>
      <c r="G60" s="206"/>
      <c r="H60" s="206"/>
      <c r="I60" s="206"/>
    </row>
    <row r="61" spans="2:9" ht="15">
      <c r="B61" s="189" t="s">
        <v>329</v>
      </c>
      <c r="D61" s="206"/>
      <c r="E61" s="206"/>
      <c r="F61" s="206"/>
      <c r="G61" s="206"/>
      <c r="H61" s="206"/>
      <c r="I61" s="206"/>
    </row>
    <row r="62" spans="2:9" ht="15">
      <c r="B62" s="189" t="s">
        <v>287</v>
      </c>
      <c r="D62" s="206"/>
      <c r="E62" s="206"/>
      <c r="F62" s="206"/>
      <c r="G62" s="206"/>
      <c r="H62" s="206"/>
      <c r="I62" s="206"/>
    </row>
    <row r="63" spans="2:9" ht="15.75" thickBot="1">
      <c r="B63" s="206"/>
      <c r="C63" s="206"/>
      <c r="D63" s="206"/>
      <c r="E63" s="206"/>
      <c r="F63" s="206"/>
      <c r="G63" s="206"/>
      <c r="H63" s="206"/>
      <c r="I63" s="206"/>
    </row>
    <row r="64" spans="2:5" ht="12.75">
      <c r="B64" s="275" t="s">
        <v>289</v>
      </c>
      <c r="C64" s="275" t="s">
        <v>330</v>
      </c>
      <c r="D64" s="275" t="s">
        <v>331</v>
      </c>
      <c r="E64" s="275" t="s">
        <v>332</v>
      </c>
    </row>
    <row r="65" spans="2:5" ht="13.5" thickBot="1">
      <c r="B65" s="276"/>
      <c r="C65" s="276"/>
      <c r="D65" s="276"/>
      <c r="E65" s="276"/>
    </row>
    <row r="66" spans="2:5" ht="13.5" thickBot="1">
      <c r="B66" s="175">
        <v>1</v>
      </c>
      <c r="C66" s="176">
        <v>2</v>
      </c>
      <c r="D66" s="176">
        <v>3</v>
      </c>
      <c r="E66" s="176">
        <v>4</v>
      </c>
    </row>
    <row r="67" spans="2:5" ht="36.75" thickBot="1">
      <c r="B67" s="175">
        <v>1</v>
      </c>
      <c r="C67" s="177" t="s">
        <v>333</v>
      </c>
      <c r="D67" s="185" t="s">
        <v>84</v>
      </c>
      <c r="E67" s="185"/>
    </row>
    <row r="68" spans="2:5" ht="15.75" thickBot="1">
      <c r="B68" s="275" t="s">
        <v>315</v>
      </c>
      <c r="C68" s="177" t="s">
        <v>245</v>
      </c>
      <c r="D68" s="185"/>
      <c r="E68" s="185"/>
    </row>
    <row r="69" spans="2:5" ht="15.75" thickBot="1">
      <c r="B69" s="276"/>
      <c r="C69" s="177" t="s">
        <v>334</v>
      </c>
      <c r="D69" s="187">
        <f>'ПФХД  пр № 1  2017'!E124</f>
        <v>6647440.05</v>
      </c>
      <c r="E69" s="207">
        <f>D69*22%</f>
        <v>1462436.811</v>
      </c>
    </row>
    <row r="70" spans="2:5" ht="15.75" thickBot="1">
      <c r="B70" s="175" t="s">
        <v>317</v>
      </c>
      <c r="C70" s="177" t="s">
        <v>335</v>
      </c>
      <c r="D70" s="185"/>
      <c r="E70" s="208"/>
    </row>
    <row r="71" spans="2:5" ht="36.75" thickBot="1">
      <c r="B71" s="175" t="s">
        <v>319</v>
      </c>
      <c r="C71" s="177" t="s">
        <v>336</v>
      </c>
      <c r="D71" s="185"/>
      <c r="E71" s="208"/>
    </row>
    <row r="72" spans="2:5" ht="36.75" thickBot="1">
      <c r="B72" s="175" t="s">
        <v>337</v>
      </c>
      <c r="C72" s="177" t="s">
        <v>338</v>
      </c>
      <c r="D72" s="185" t="s">
        <v>84</v>
      </c>
      <c r="E72" s="208"/>
    </row>
    <row r="73" spans="2:5" ht="15.75" thickBot="1">
      <c r="B73" s="275" t="s">
        <v>339</v>
      </c>
      <c r="C73" s="177" t="s">
        <v>245</v>
      </c>
      <c r="D73" s="185"/>
      <c r="E73" s="208"/>
    </row>
    <row r="74" spans="2:5" ht="12.75">
      <c r="B74" s="280"/>
      <c r="C74" s="293" t="s">
        <v>340</v>
      </c>
      <c r="D74" s="295">
        <f>'ПФХД  пр № 1  2017'!E124</f>
        <v>6647440.05</v>
      </c>
      <c r="E74" s="297">
        <f>D74*2.9%</f>
        <v>192775.76145</v>
      </c>
    </row>
    <row r="75" spans="2:5" ht="42.75" customHeight="1" thickBot="1">
      <c r="B75" s="276"/>
      <c r="C75" s="294"/>
      <c r="D75" s="296"/>
      <c r="E75" s="298"/>
    </row>
    <row r="76" spans="2:5" ht="48.75" thickBot="1">
      <c r="B76" s="175" t="s">
        <v>341</v>
      </c>
      <c r="C76" s="177" t="s">
        <v>342</v>
      </c>
      <c r="D76" s="185"/>
      <c r="E76" s="208"/>
    </row>
    <row r="77" spans="2:5" ht="60.75" thickBot="1">
      <c r="B77" s="175" t="s">
        <v>343</v>
      </c>
      <c r="C77" s="177" t="s">
        <v>344</v>
      </c>
      <c r="D77" s="187">
        <f>'ПФХД  пр № 1  2017'!E124</f>
        <v>6647440.05</v>
      </c>
      <c r="E77" s="209">
        <f>D77*0.2%</f>
        <v>13294.8801</v>
      </c>
    </row>
    <row r="78" spans="2:5" ht="60.75" thickBot="1">
      <c r="B78" s="175" t="s">
        <v>345</v>
      </c>
      <c r="C78" s="177" t="s">
        <v>346</v>
      </c>
      <c r="D78" s="185"/>
      <c r="E78" s="208"/>
    </row>
    <row r="79" spans="2:5" ht="60.75" thickBot="1">
      <c r="B79" s="175" t="s">
        <v>347</v>
      </c>
      <c r="C79" s="177" t="s">
        <v>346</v>
      </c>
      <c r="D79" s="185"/>
      <c r="E79" s="208"/>
    </row>
    <row r="80" spans="2:5" ht="60.75" thickBot="1">
      <c r="B80" s="175" t="s">
        <v>348</v>
      </c>
      <c r="C80" s="177" t="s">
        <v>349</v>
      </c>
      <c r="D80" s="187">
        <f>'ПФХД  пр № 1  2017'!E124</f>
        <v>6647440.05</v>
      </c>
      <c r="E80" s="209">
        <f>D80*5.1%</f>
        <v>339019.44255</v>
      </c>
    </row>
    <row r="81" spans="2:5" ht="15.75" thickBot="1">
      <c r="B81" s="175"/>
      <c r="C81" s="177" t="s">
        <v>304</v>
      </c>
      <c r="D81" s="185" t="s">
        <v>84</v>
      </c>
      <c r="E81" s="208">
        <f>E69+E74+E77+E80</f>
        <v>2007526.8950999998</v>
      </c>
    </row>
    <row r="82" ht="12.75">
      <c r="B82" s="210" t="s">
        <v>350</v>
      </c>
    </row>
    <row r="83" ht="12.75">
      <c r="B83" s="210"/>
    </row>
    <row r="84" ht="15">
      <c r="B84" s="211"/>
    </row>
    <row r="85" spans="2:9" ht="15">
      <c r="B85" s="289" t="s">
        <v>351</v>
      </c>
      <c r="C85" s="290"/>
      <c r="D85" s="290"/>
      <c r="E85" s="290"/>
      <c r="F85" s="290"/>
      <c r="G85" s="290"/>
      <c r="H85" s="290"/>
      <c r="I85" s="290"/>
    </row>
    <row r="86" ht="15">
      <c r="B86" s="189" t="s">
        <v>352</v>
      </c>
    </row>
    <row r="87" ht="15">
      <c r="B87" s="189" t="s">
        <v>353</v>
      </c>
    </row>
    <row r="88" spans="2:7" ht="15.75" thickBot="1">
      <c r="B88" s="211"/>
      <c r="G88">
        <v>290</v>
      </c>
    </row>
    <row r="89" spans="2:6" ht="84" customHeight="1" thickBot="1">
      <c r="B89" s="203" t="s">
        <v>289</v>
      </c>
      <c r="C89" s="197" t="s">
        <v>39</v>
      </c>
      <c r="D89" s="204" t="s">
        <v>354</v>
      </c>
      <c r="E89" s="204" t="s">
        <v>355</v>
      </c>
      <c r="F89" s="204" t="s">
        <v>356</v>
      </c>
    </row>
    <row r="90" spans="2:6" ht="13.5" thickBot="1">
      <c r="B90" s="175">
        <v>1</v>
      </c>
      <c r="C90" s="176">
        <v>2</v>
      </c>
      <c r="D90" s="176">
        <v>3</v>
      </c>
      <c r="E90" s="176">
        <v>4</v>
      </c>
      <c r="F90" s="176">
        <v>5</v>
      </c>
    </row>
    <row r="91" spans="2:6" ht="15.75" thickBot="1">
      <c r="B91" s="184">
        <v>1</v>
      </c>
      <c r="C91" s="192" t="s">
        <v>357</v>
      </c>
      <c r="D91" s="193"/>
      <c r="E91" s="193"/>
      <c r="F91" s="193"/>
    </row>
    <row r="92" spans="2:6" ht="15.75" thickBot="1">
      <c r="B92" s="184"/>
      <c r="C92" s="193"/>
      <c r="D92" s="193"/>
      <c r="E92" s="193"/>
      <c r="F92" s="193"/>
    </row>
    <row r="93" spans="2:6" ht="15.75" thickBot="1">
      <c r="B93" s="184"/>
      <c r="C93" s="193" t="s">
        <v>304</v>
      </c>
      <c r="D93" s="193"/>
      <c r="E93" s="185" t="s">
        <v>84</v>
      </c>
      <c r="F93" s="193">
        <f>F91</f>
        <v>0</v>
      </c>
    </row>
    <row r="94" spans="2:6" ht="15">
      <c r="B94" s="205"/>
      <c r="C94" s="205"/>
      <c r="D94" s="205"/>
      <c r="E94" s="202"/>
      <c r="F94" s="205"/>
    </row>
    <row r="95" spans="2:9" ht="15">
      <c r="B95" s="291" t="s">
        <v>358</v>
      </c>
      <c r="C95" s="292"/>
      <c r="D95" s="292"/>
      <c r="E95" s="292"/>
      <c r="F95" s="292"/>
      <c r="G95" s="292"/>
      <c r="H95" s="292"/>
      <c r="I95" s="292"/>
    </row>
    <row r="96" ht="15">
      <c r="B96" s="189" t="s">
        <v>359</v>
      </c>
    </row>
    <row r="97" ht="15">
      <c r="B97" s="189" t="s">
        <v>353</v>
      </c>
    </row>
    <row r="98" spans="2:7" ht="15.75" thickBot="1">
      <c r="B98" s="211"/>
      <c r="G98">
        <v>290</v>
      </c>
    </row>
    <row r="99" spans="2:6" ht="82.5" customHeight="1" thickBot="1">
      <c r="B99" s="203" t="s">
        <v>289</v>
      </c>
      <c r="C99" s="197" t="s">
        <v>39</v>
      </c>
      <c r="D99" s="204" t="s">
        <v>354</v>
      </c>
      <c r="E99" s="204" t="s">
        <v>355</v>
      </c>
      <c r="F99" s="204" t="s">
        <v>356</v>
      </c>
    </row>
    <row r="100" spans="2:6" ht="13.5" thickBot="1">
      <c r="B100" s="175">
        <v>1</v>
      </c>
      <c r="C100" s="176">
        <v>2</v>
      </c>
      <c r="D100" s="176">
        <v>3</v>
      </c>
      <c r="E100" s="176">
        <v>4</v>
      </c>
      <c r="F100" s="176">
        <v>5</v>
      </c>
    </row>
    <row r="101" spans="2:6" ht="15.75" thickBot="1">
      <c r="B101" s="184">
        <v>1</v>
      </c>
      <c r="C101" s="192" t="s">
        <v>360</v>
      </c>
      <c r="D101" s="193"/>
      <c r="E101" s="193"/>
      <c r="F101" s="193"/>
    </row>
    <row r="102" spans="2:6" ht="15.75" thickBot="1">
      <c r="B102" s="184">
        <v>2</v>
      </c>
      <c r="C102" s="192" t="s">
        <v>361</v>
      </c>
      <c r="D102" s="193"/>
      <c r="E102" s="193"/>
      <c r="F102" s="193"/>
    </row>
    <row r="103" spans="2:6" ht="15.75" thickBot="1">
      <c r="B103" s="184"/>
      <c r="C103" s="193" t="s">
        <v>304</v>
      </c>
      <c r="D103" s="193"/>
      <c r="E103" s="185" t="s">
        <v>84</v>
      </c>
      <c r="F103" s="193">
        <f>F101</f>
        <v>0</v>
      </c>
    </row>
    <row r="104" spans="2:6" ht="15">
      <c r="B104" s="205"/>
      <c r="C104" s="205"/>
      <c r="D104" s="205"/>
      <c r="E104" s="202"/>
      <c r="F104" s="205"/>
    </row>
    <row r="105" spans="2:6" ht="15">
      <c r="B105" s="205"/>
      <c r="C105" s="205"/>
      <c r="D105" s="205"/>
      <c r="E105" s="202"/>
      <c r="F105" s="205"/>
    </row>
    <row r="106" spans="2:9" ht="15">
      <c r="B106" s="289" t="s">
        <v>362</v>
      </c>
      <c r="C106" s="290"/>
      <c r="D106" s="290"/>
      <c r="E106" s="290"/>
      <c r="F106" s="290"/>
      <c r="G106" s="290"/>
      <c r="H106" s="290"/>
      <c r="I106" s="290"/>
    </row>
    <row r="107" ht="15">
      <c r="B107" s="189" t="s">
        <v>363</v>
      </c>
    </row>
    <row r="108" ht="15">
      <c r="B108" s="189" t="s">
        <v>353</v>
      </c>
    </row>
    <row r="109" spans="2:7" ht="15.75" thickBot="1">
      <c r="B109" s="211"/>
      <c r="G109">
        <v>290</v>
      </c>
    </row>
    <row r="110" spans="2:6" ht="79.5" customHeight="1" thickBot="1">
      <c r="B110" s="203" t="s">
        <v>289</v>
      </c>
      <c r="C110" s="197" t="s">
        <v>39</v>
      </c>
      <c r="D110" s="204" t="s">
        <v>354</v>
      </c>
      <c r="E110" s="204" t="s">
        <v>355</v>
      </c>
      <c r="F110" s="204" t="s">
        <v>356</v>
      </c>
    </row>
    <row r="111" spans="2:6" ht="13.5" thickBot="1">
      <c r="B111" s="175">
        <v>1</v>
      </c>
      <c r="C111" s="176">
        <v>2</v>
      </c>
      <c r="D111" s="176">
        <v>3</v>
      </c>
      <c r="E111" s="176">
        <v>4</v>
      </c>
      <c r="F111" s="176">
        <v>5</v>
      </c>
    </row>
    <row r="112" spans="2:6" ht="39" thickBot="1">
      <c r="B112" s="184">
        <v>1</v>
      </c>
      <c r="C112" s="192" t="s">
        <v>364</v>
      </c>
      <c r="D112" s="193"/>
      <c r="E112" s="193"/>
      <c r="F112" s="193"/>
    </row>
    <row r="113" spans="2:6" ht="15.75" thickBot="1">
      <c r="B113" s="184">
        <v>2</v>
      </c>
      <c r="C113" s="192" t="s">
        <v>365</v>
      </c>
      <c r="D113" s="193"/>
      <c r="E113" s="193"/>
      <c r="F113" s="193"/>
    </row>
    <row r="114" spans="2:6" ht="15.75" thickBot="1">
      <c r="B114" s="184"/>
      <c r="C114" s="193" t="s">
        <v>304</v>
      </c>
      <c r="D114" s="193"/>
      <c r="E114" s="185" t="s">
        <v>84</v>
      </c>
      <c r="F114" s="193">
        <f>F112+F113</f>
        <v>0</v>
      </c>
    </row>
    <row r="115" spans="2:6" ht="15">
      <c r="B115" s="205"/>
      <c r="C115" s="205"/>
      <c r="D115" s="205"/>
      <c r="E115" s="202"/>
      <c r="F115" s="205"/>
    </row>
    <row r="116" spans="2:6" ht="15">
      <c r="B116" s="205"/>
      <c r="C116" s="205"/>
      <c r="D116" s="205"/>
      <c r="E116" s="202"/>
      <c r="F116" s="205"/>
    </row>
    <row r="117" spans="2:8" ht="15">
      <c r="B117" s="188"/>
      <c r="C117" s="291" t="s">
        <v>366</v>
      </c>
      <c r="D117" s="292"/>
      <c r="E117" s="292"/>
      <c r="F117" s="292"/>
      <c r="G117" s="292"/>
      <c r="H117" s="292"/>
    </row>
    <row r="118" ht="15">
      <c r="B118" s="189" t="s">
        <v>367</v>
      </c>
    </row>
    <row r="119" ht="15">
      <c r="B119" s="189" t="s">
        <v>368</v>
      </c>
    </row>
    <row r="120" ht="15">
      <c r="B120" s="211"/>
    </row>
    <row r="121" spans="1:7" ht="15">
      <c r="A121" s="289" t="s">
        <v>369</v>
      </c>
      <c r="B121" s="290"/>
      <c r="C121" s="290"/>
      <c r="D121" s="290"/>
      <c r="E121" s="290"/>
      <c r="F121" s="290"/>
      <c r="G121" s="290"/>
    </row>
    <row r="122" spans="2:7" ht="15.75" thickBot="1">
      <c r="B122" s="188"/>
      <c r="G122">
        <v>221</v>
      </c>
    </row>
    <row r="123" spans="2:7" ht="36.75" customHeight="1" thickBot="1">
      <c r="B123" s="196" t="s">
        <v>289</v>
      </c>
      <c r="C123" s="197" t="s">
        <v>308</v>
      </c>
      <c r="D123" s="197" t="s">
        <v>370</v>
      </c>
      <c r="E123" s="197" t="s">
        <v>371</v>
      </c>
      <c r="F123" s="197" t="s">
        <v>372</v>
      </c>
      <c r="G123" s="197" t="s">
        <v>312</v>
      </c>
    </row>
    <row r="124" spans="2:7" ht="13.5" thickBot="1">
      <c r="B124" s="175">
        <v>1</v>
      </c>
      <c r="C124" s="176">
        <v>2</v>
      </c>
      <c r="D124" s="176">
        <v>3</v>
      </c>
      <c r="E124" s="176">
        <v>4</v>
      </c>
      <c r="F124" s="176">
        <v>5</v>
      </c>
      <c r="G124" s="176">
        <v>6</v>
      </c>
    </row>
    <row r="125" spans="2:7" ht="15.75" thickBot="1">
      <c r="B125" s="201">
        <v>1</v>
      </c>
      <c r="C125" s="199" t="s">
        <v>373</v>
      </c>
      <c r="D125" s="185"/>
      <c r="E125" s="185"/>
      <c r="F125" s="185"/>
      <c r="G125" s="185">
        <f>D125*E125*F125</f>
        <v>0</v>
      </c>
    </row>
    <row r="126" spans="2:7" ht="15.75" thickBot="1">
      <c r="B126" s="201">
        <v>2</v>
      </c>
      <c r="C126" s="185" t="s">
        <v>374</v>
      </c>
      <c r="D126" s="185"/>
      <c r="E126" s="185"/>
      <c r="F126" s="185"/>
      <c r="G126" s="185">
        <f>D126*E126*F126</f>
        <v>0</v>
      </c>
    </row>
    <row r="127" spans="2:7" ht="15.75" thickBot="1">
      <c r="B127" s="201"/>
      <c r="C127" s="185" t="s">
        <v>304</v>
      </c>
      <c r="D127" s="185" t="s">
        <v>84</v>
      </c>
      <c r="E127" s="185" t="s">
        <v>84</v>
      </c>
      <c r="F127" s="185" t="s">
        <v>84</v>
      </c>
      <c r="G127" s="185">
        <f>G125+G126</f>
        <v>0</v>
      </c>
    </row>
    <row r="128" ht="15">
      <c r="B128" s="188"/>
    </row>
    <row r="129" ht="15">
      <c r="B129" s="188"/>
    </row>
    <row r="130" spans="2:8" ht="15">
      <c r="B130" s="289" t="s">
        <v>375</v>
      </c>
      <c r="C130" s="290"/>
      <c r="D130" s="290"/>
      <c r="E130" s="290"/>
      <c r="F130" s="290"/>
      <c r="G130" s="290"/>
      <c r="H130" s="290"/>
    </row>
    <row r="131" spans="2:7" ht="15.75" thickBot="1">
      <c r="B131" s="188"/>
      <c r="G131">
        <v>222</v>
      </c>
    </row>
    <row r="132" spans="2:6" ht="24.75" thickBot="1">
      <c r="B132" s="196" t="s">
        <v>289</v>
      </c>
      <c r="C132" s="197" t="s">
        <v>308</v>
      </c>
      <c r="D132" s="197" t="s">
        <v>376</v>
      </c>
      <c r="E132" s="197" t="s">
        <v>377</v>
      </c>
      <c r="F132" s="197" t="s">
        <v>378</v>
      </c>
    </row>
    <row r="133" spans="2:6" ht="13.5" thickBot="1">
      <c r="B133" s="175">
        <v>1</v>
      </c>
      <c r="C133" s="176">
        <v>2</v>
      </c>
      <c r="D133" s="176">
        <v>3</v>
      </c>
      <c r="E133" s="176">
        <v>4</v>
      </c>
      <c r="F133" s="176">
        <v>5</v>
      </c>
    </row>
    <row r="134" spans="2:6" ht="26.25" thickBot="1">
      <c r="B134" s="201">
        <v>1</v>
      </c>
      <c r="C134" s="199" t="s">
        <v>379</v>
      </c>
      <c r="D134" s="185"/>
      <c r="E134" s="185"/>
      <c r="F134" s="185"/>
    </row>
    <row r="135" spans="2:6" ht="15.75" thickBot="1">
      <c r="B135" s="201"/>
      <c r="C135" s="185"/>
      <c r="D135" s="185"/>
      <c r="E135" s="185"/>
      <c r="F135" s="185"/>
    </row>
    <row r="136" spans="2:6" ht="15.75" thickBot="1">
      <c r="B136" s="201"/>
      <c r="C136" s="185" t="s">
        <v>380</v>
      </c>
      <c r="D136" s="185" t="s">
        <v>84</v>
      </c>
      <c r="E136" s="185" t="s">
        <v>84</v>
      </c>
      <c r="F136" s="185"/>
    </row>
    <row r="137" ht="15">
      <c r="B137" s="188"/>
    </row>
    <row r="138" ht="15">
      <c r="B138" s="188"/>
    </row>
    <row r="139" spans="2:9" ht="15">
      <c r="B139" s="289" t="s">
        <v>381</v>
      </c>
      <c r="C139" s="290"/>
      <c r="D139" s="290"/>
      <c r="E139" s="290"/>
      <c r="F139" s="290"/>
      <c r="G139" s="290"/>
      <c r="H139" s="290"/>
      <c r="I139" s="290"/>
    </row>
    <row r="140" spans="2:8" ht="15.75" thickBot="1">
      <c r="B140" s="188"/>
      <c r="H140">
        <v>223</v>
      </c>
    </row>
    <row r="141" spans="2:8" ht="72.75" thickBot="1">
      <c r="B141" s="196" t="s">
        <v>289</v>
      </c>
      <c r="C141" s="197" t="s">
        <v>39</v>
      </c>
      <c r="D141" s="197" t="s">
        <v>382</v>
      </c>
      <c r="E141" s="197" t="s">
        <v>383</v>
      </c>
      <c r="F141" s="197" t="s">
        <v>384</v>
      </c>
      <c r="G141" s="197" t="s">
        <v>385</v>
      </c>
      <c r="H141" s="197" t="s">
        <v>386</v>
      </c>
    </row>
    <row r="142" spans="2:8" ht="13.5" thickBot="1">
      <c r="B142" s="175">
        <v>1</v>
      </c>
      <c r="C142" s="176">
        <v>2</v>
      </c>
      <c r="D142" s="176">
        <v>3</v>
      </c>
      <c r="E142" s="176">
        <v>4</v>
      </c>
      <c r="F142" s="176">
        <v>5</v>
      </c>
      <c r="G142" s="176">
        <v>6</v>
      </c>
      <c r="H142" s="176">
        <v>7</v>
      </c>
    </row>
    <row r="143" spans="2:8" ht="15.75" thickBot="1">
      <c r="B143" s="201"/>
      <c r="C143" s="199" t="s">
        <v>387</v>
      </c>
      <c r="D143" s="185"/>
      <c r="E143" s="185"/>
      <c r="F143" s="185"/>
      <c r="G143" s="185"/>
      <c r="H143" s="185"/>
    </row>
    <row r="144" spans="2:8" ht="15.75" thickBot="1">
      <c r="B144" s="201"/>
      <c r="C144" s="199" t="s">
        <v>388</v>
      </c>
      <c r="D144" s="185"/>
      <c r="E144" s="185"/>
      <c r="F144" s="185"/>
      <c r="G144" s="185"/>
      <c r="H144" s="185"/>
    </row>
    <row r="145" spans="2:8" ht="15.75" thickBot="1">
      <c r="B145" s="201"/>
      <c r="C145" s="185" t="s">
        <v>389</v>
      </c>
      <c r="D145" s="185"/>
      <c r="E145" s="185"/>
      <c r="F145" s="185"/>
      <c r="G145" s="185"/>
      <c r="H145" s="185"/>
    </row>
    <row r="146" spans="2:8" ht="15.75" thickBot="1">
      <c r="B146" s="201"/>
      <c r="C146" s="199" t="s">
        <v>390</v>
      </c>
      <c r="D146" s="185"/>
      <c r="E146" s="185"/>
      <c r="F146" s="185"/>
      <c r="G146" s="185"/>
      <c r="H146" s="185"/>
    </row>
    <row r="147" spans="2:8" ht="15.75" thickBot="1">
      <c r="B147" s="201"/>
      <c r="C147" s="199" t="s">
        <v>391</v>
      </c>
      <c r="D147" s="185"/>
      <c r="E147" s="185"/>
      <c r="F147" s="185"/>
      <c r="G147" s="185"/>
      <c r="H147" s="185"/>
    </row>
    <row r="148" spans="2:8" ht="15.75" thickBot="1">
      <c r="B148" s="201"/>
      <c r="C148" s="185" t="s">
        <v>380</v>
      </c>
      <c r="D148" s="185"/>
      <c r="E148" s="185" t="s">
        <v>84</v>
      </c>
      <c r="F148" s="185" t="s">
        <v>84</v>
      </c>
      <c r="G148" s="185" t="s">
        <v>84</v>
      </c>
      <c r="H148" s="185"/>
    </row>
    <row r="149" spans="2:8" ht="15">
      <c r="B149" s="202"/>
      <c r="C149" s="202"/>
      <c r="D149" s="202"/>
      <c r="E149" s="202"/>
      <c r="F149" s="202"/>
      <c r="G149" s="202"/>
      <c r="H149" s="202"/>
    </row>
    <row r="150" ht="15">
      <c r="B150" s="188"/>
    </row>
    <row r="151" spans="2:9" ht="15">
      <c r="B151" s="289" t="s">
        <v>392</v>
      </c>
      <c r="C151" s="290"/>
      <c r="D151" s="290"/>
      <c r="E151" s="290"/>
      <c r="F151" s="290"/>
      <c r="G151" s="290"/>
      <c r="H151" s="290"/>
      <c r="I151" s="290"/>
    </row>
    <row r="152" spans="2:8" ht="15.75" thickBot="1">
      <c r="B152" s="188"/>
      <c r="H152">
        <v>224</v>
      </c>
    </row>
    <row r="153" spans="2:8" ht="72.75" thickBot="1">
      <c r="B153" s="196" t="s">
        <v>289</v>
      </c>
      <c r="C153" s="197" t="s">
        <v>393</v>
      </c>
      <c r="D153" s="197" t="s">
        <v>394</v>
      </c>
      <c r="E153" s="197" t="s">
        <v>395</v>
      </c>
      <c r="F153" s="197" t="s">
        <v>396</v>
      </c>
      <c r="G153" s="197" t="s">
        <v>397</v>
      </c>
      <c r="H153" s="197" t="s">
        <v>398</v>
      </c>
    </row>
    <row r="154" spans="2:8" ht="13.5" thickBot="1">
      <c r="B154" s="175">
        <v>1</v>
      </c>
      <c r="C154" s="176">
        <v>2</v>
      </c>
      <c r="D154" s="176">
        <v>3</v>
      </c>
      <c r="E154" s="176">
        <v>4</v>
      </c>
      <c r="F154" s="176">
        <v>5</v>
      </c>
      <c r="G154" s="176">
        <v>6</v>
      </c>
      <c r="H154" s="176">
        <v>7</v>
      </c>
    </row>
    <row r="155" spans="2:8" ht="15.75" thickBot="1">
      <c r="B155" s="201"/>
      <c r="C155" s="185"/>
      <c r="D155" s="185"/>
      <c r="E155" s="185"/>
      <c r="F155" s="185"/>
      <c r="G155" s="185"/>
      <c r="H155" s="185"/>
    </row>
    <row r="156" spans="2:8" ht="15.75" thickBot="1">
      <c r="B156" s="201"/>
      <c r="C156" s="185"/>
      <c r="D156" s="185"/>
      <c r="E156" s="185"/>
      <c r="F156" s="185"/>
      <c r="G156" s="185"/>
      <c r="H156" s="185"/>
    </row>
    <row r="157" spans="2:8" ht="15.75" thickBot="1">
      <c r="B157" s="201"/>
      <c r="C157" s="185" t="s">
        <v>380</v>
      </c>
      <c r="D157" s="185"/>
      <c r="E157" s="185" t="s">
        <v>84</v>
      </c>
      <c r="F157" s="185" t="s">
        <v>84</v>
      </c>
      <c r="G157" s="185" t="s">
        <v>84</v>
      </c>
      <c r="H157" s="185"/>
    </row>
    <row r="158" ht="15">
      <c r="B158" s="188"/>
    </row>
    <row r="159" spans="2:10" ht="15">
      <c r="B159" s="289" t="s">
        <v>399</v>
      </c>
      <c r="C159" s="290"/>
      <c r="D159" s="290"/>
      <c r="E159" s="290"/>
      <c r="F159" s="290"/>
      <c r="G159" s="290"/>
      <c r="H159" s="290"/>
      <c r="I159" s="290"/>
      <c r="J159" s="290"/>
    </row>
    <row r="160" spans="2:9" ht="15">
      <c r="B160" s="290" t="s">
        <v>400</v>
      </c>
      <c r="C160" s="290"/>
      <c r="D160" s="290"/>
      <c r="E160" s="290"/>
      <c r="F160" s="290"/>
      <c r="G160" s="290"/>
      <c r="H160" s="290"/>
      <c r="I160" s="290"/>
    </row>
    <row r="161" spans="2:7" ht="15.75" thickBot="1">
      <c r="B161" s="188"/>
      <c r="G161">
        <v>225</v>
      </c>
    </row>
    <row r="162" spans="2:7" ht="36.75" thickBot="1">
      <c r="B162" s="196" t="s">
        <v>289</v>
      </c>
      <c r="C162" s="197" t="s">
        <v>308</v>
      </c>
      <c r="D162" s="197" t="s">
        <v>401</v>
      </c>
      <c r="E162" s="197" t="s">
        <v>402</v>
      </c>
      <c r="F162" s="197" t="s">
        <v>403</v>
      </c>
      <c r="G162" s="197" t="s">
        <v>404</v>
      </c>
    </row>
    <row r="163" spans="2:7" ht="13.5" thickBot="1">
      <c r="B163" s="175">
        <v>1</v>
      </c>
      <c r="C163" s="176">
        <v>2</v>
      </c>
      <c r="D163" s="176">
        <v>3</v>
      </c>
      <c r="E163" s="176">
        <v>4</v>
      </c>
      <c r="F163" s="176">
        <v>5</v>
      </c>
      <c r="G163" s="176">
        <v>6</v>
      </c>
    </row>
    <row r="164" spans="2:7" ht="39" thickBot="1">
      <c r="B164" s="201">
        <v>1</v>
      </c>
      <c r="C164" s="199" t="s">
        <v>405</v>
      </c>
      <c r="D164" s="185"/>
      <c r="E164" s="185"/>
      <c r="F164" s="185"/>
      <c r="G164" s="185">
        <f>G165</f>
        <v>0</v>
      </c>
    </row>
    <row r="165" spans="2:7" ht="39" thickBot="1">
      <c r="B165" s="201"/>
      <c r="C165" s="199" t="s">
        <v>406</v>
      </c>
      <c r="D165" s="199" t="s">
        <v>407</v>
      </c>
      <c r="E165" s="185"/>
      <c r="F165" s="185"/>
      <c r="G165" s="185"/>
    </row>
    <row r="166" spans="2:7" ht="26.25" thickBot="1">
      <c r="B166" s="201">
        <v>2</v>
      </c>
      <c r="C166" s="199" t="s">
        <v>408</v>
      </c>
      <c r="D166" s="185"/>
      <c r="E166" s="185"/>
      <c r="F166" s="185"/>
      <c r="G166" s="185"/>
    </row>
    <row r="167" spans="2:7" ht="39" thickBot="1">
      <c r="B167" s="201">
        <v>3</v>
      </c>
      <c r="C167" s="199" t="s">
        <v>409</v>
      </c>
      <c r="D167" s="199" t="s">
        <v>407</v>
      </c>
      <c r="E167" s="185"/>
      <c r="F167" s="185"/>
      <c r="G167" s="185">
        <f>G168+G169+G170+G171+G172+G173+G174</f>
        <v>0</v>
      </c>
    </row>
    <row r="168" spans="2:7" ht="39" thickBot="1">
      <c r="B168" s="201"/>
      <c r="C168" s="199" t="s">
        <v>410</v>
      </c>
      <c r="D168" s="185"/>
      <c r="E168" s="185"/>
      <c r="F168" s="185"/>
      <c r="G168" s="185"/>
    </row>
    <row r="169" spans="2:7" ht="39" thickBot="1">
      <c r="B169" s="201"/>
      <c r="C169" s="199" t="s">
        <v>411</v>
      </c>
      <c r="D169" s="185"/>
      <c r="E169" s="185"/>
      <c r="F169" s="185"/>
      <c r="G169" s="185"/>
    </row>
    <row r="170" spans="2:7" ht="26.25" thickBot="1">
      <c r="B170" s="201"/>
      <c r="C170" s="199" t="s">
        <v>412</v>
      </c>
      <c r="D170" s="185"/>
      <c r="E170" s="185"/>
      <c r="F170" s="185"/>
      <c r="G170" s="185"/>
    </row>
    <row r="171" spans="2:7" ht="26.25" thickBot="1">
      <c r="B171" s="201"/>
      <c r="C171" s="199" t="s">
        <v>413</v>
      </c>
      <c r="D171" s="185"/>
      <c r="E171" s="185"/>
      <c r="F171" s="185"/>
      <c r="G171" s="185"/>
    </row>
    <row r="172" spans="2:7" ht="39" thickBot="1">
      <c r="B172" s="201"/>
      <c r="C172" s="199" t="s">
        <v>414</v>
      </c>
      <c r="D172" s="185"/>
      <c r="E172" s="185"/>
      <c r="F172" s="185"/>
      <c r="G172" s="185"/>
    </row>
    <row r="173" spans="2:7" ht="15.75" thickBot="1">
      <c r="B173" s="201"/>
      <c r="C173" s="199" t="s">
        <v>415</v>
      </c>
      <c r="D173" s="185"/>
      <c r="E173" s="185"/>
      <c r="F173" s="185"/>
      <c r="G173" s="185"/>
    </row>
    <row r="174" spans="2:7" ht="39" thickBot="1">
      <c r="B174" s="201"/>
      <c r="C174" s="199" t="s">
        <v>416</v>
      </c>
      <c r="D174" s="185"/>
      <c r="E174" s="185"/>
      <c r="F174" s="185"/>
      <c r="G174" s="185"/>
    </row>
    <row r="175" spans="2:7" ht="15.75" thickBot="1">
      <c r="B175" s="201"/>
      <c r="C175" s="185"/>
      <c r="D175" s="185"/>
      <c r="E175" s="185"/>
      <c r="F175" s="185"/>
      <c r="G175" s="185"/>
    </row>
    <row r="176" spans="2:7" ht="15.75" thickBot="1">
      <c r="B176" s="201"/>
      <c r="C176" s="185" t="s">
        <v>304</v>
      </c>
      <c r="D176" s="185" t="s">
        <v>84</v>
      </c>
      <c r="E176" s="185" t="s">
        <v>84</v>
      </c>
      <c r="F176" s="185" t="s">
        <v>84</v>
      </c>
      <c r="G176" s="185">
        <f>G164+G166+G167</f>
        <v>0</v>
      </c>
    </row>
    <row r="177" ht="15">
      <c r="B177" s="188"/>
    </row>
    <row r="178" spans="2:9" ht="15">
      <c r="B178" s="289" t="s">
        <v>417</v>
      </c>
      <c r="C178" s="290"/>
      <c r="D178" s="290"/>
      <c r="E178" s="290"/>
      <c r="F178" s="290"/>
      <c r="G178" s="290"/>
      <c r="H178" s="290"/>
      <c r="I178" s="290"/>
    </row>
    <row r="179" spans="2:7" ht="15.75" thickBot="1">
      <c r="B179" s="188"/>
      <c r="G179">
        <v>226</v>
      </c>
    </row>
    <row r="180" spans="2:6" ht="12.75">
      <c r="B180" s="275" t="s">
        <v>289</v>
      </c>
      <c r="C180" s="275" t="s">
        <v>308</v>
      </c>
      <c r="D180" s="275" t="s">
        <v>402</v>
      </c>
      <c r="E180" s="275" t="s">
        <v>403</v>
      </c>
      <c r="F180" s="275" t="s">
        <v>418</v>
      </c>
    </row>
    <row r="181" spans="2:6" ht="13.5" thickBot="1">
      <c r="B181" s="276"/>
      <c r="C181" s="276"/>
      <c r="D181" s="276"/>
      <c r="E181" s="276"/>
      <c r="F181" s="276"/>
    </row>
    <row r="182" spans="2:6" ht="13.5" thickBot="1">
      <c r="B182" s="175">
        <v>1</v>
      </c>
      <c r="C182" s="176">
        <v>2</v>
      </c>
      <c r="D182" s="176">
        <v>3</v>
      </c>
      <c r="E182" s="176">
        <v>4</v>
      </c>
      <c r="F182" s="176">
        <v>5</v>
      </c>
    </row>
    <row r="183" spans="2:6" ht="51.75" thickBot="1">
      <c r="B183" s="201">
        <v>1</v>
      </c>
      <c r="C183" s="199" t="s">
        <v>419</v>
      </c>
      <c r="D183" s="185"/>
      <c r="E183" s="185"/>
      <c r="F183" s="185"/>
    </row>
    <row r="184" spans="2:6" ht="51.75" thickBot="1">
      <c r="B184" s="201">
        <v>2</v>
      </c>
      <c r="C184" s="199" t="s">
        <v>420</v>
      </c>
      <c r="D184" s="185"/>
      <c r="E184" s="185"/>
      <c r="F184" s="185">
        <f>F185+F186+F187</f>
        <v>0</v>
      </c>
    </row>
    <row r="185" spans="2:6" ht="39" thickBot="1">
      <c r="B185" s="201"/>
      <c r="C185" s="199" t="s">
        <v>421</v>
      </c>
      <c r="D185" s="185"/>
      <c r="E185" s="185"/>
      <c r="F185" s="185"/>
    </row>
    <row r="186" spans="2:6" ht="26.25" thickBot="1">
      <c r="B186" s="201"/>
      <c r="C186" s="199" t="s">
        <v>422</v>
      </c>
      <c r="D186" s="185"/>
      <c r="E186" s="185"/>
      <c r="F186" s="185"/>
    </row>
    <row r="187" spans="2:6" ht="39" thickBot="1">
      <c r="B187" s="201"/>
      <c r="C187" s="199" t="s">
        <v>423</v>
      </c>
      <c r="D187" s="185"/>
      <c r="E187" s="185"/>
      <c r="F187" s="185"/>
    </row>
    <row r="188" spans="2:6" ht="39" thickBot="1">
      <c r="B188" s="201">
        <v>3</v>
      </c>
      <c r="C188" s="199" t="s">
        <v>424</v>
      </c>
      <c r="D188" s="185"/>
      <c r="E188" s="185"/>
      <c r="F188" s="185"/>
    </row>
    <row r="189" spans="2:6" ht="15.75" thickBot="1">
      <c r="B189" s="201">
        <v>4</v>
      </c>
      <c r="C189" s="199" t="s">
        <v>425</v>
      </c>
      <c r="D189" s="185"/>
      <c r="E189" s="185"/>
      <c r="F189" s="185"/>
    </row>
    <row r="190" spans="2:6" ht="15.75" thickBot="1">
      <c r="B190" s="201">
        <v>5</v>
      </c>
      <c r="C190" s="199" t="s">
        <v>426</v>
      </c>
      <c r="D190" s="185"/>
      <c r="E190" s="185"/>
      <c r="F190" s="185"/>
    </row>
    <row r="191" spans="2:6" ht="39" thickBot="1">
      <c r="B191" s="201">
        <v>6</v>
      </c>
      <c r="C191" s="199" t="s">
        <v>427</v>
      </c>
      <c r="D191" s="185"/>
      <c r="E191" s="185"/>
      <c r="F191" s="185"/>
    </row>
    <row r="192" spans="2:6" ht="15.75" thickBot="1">
      <c r="B192" s="201">
        <v>7</v>
      </c>
      <c r="C192" s="199" t="s">
        <v>428</v>
      </c>
      <c r="D192" s="185"/>
      <c r="E192" s="185"/>
      <c r="F192" s="185"/>
    </row>
    <row r="193" spans="2:6" ht="15.75" thickBot="1">
      <c r="B193" s="201">
        <v>8</v>
      </c>
      <c r="C193" s="199" t="s">
        <v>429</v>
      </c>
      <c r="D193" s="185"/>
      <c r="E193" s="185"/>
      <c r="F193" s="185"/>
    </row>
    <row r="194" spans="2:6" ht="15.75" thickBot="1">
      <c r="B194" s="201">
        <v>9</v>
      </c>
      <c r="C194" s="199" t="s">
        <v>430</v>
      </c>
      <c r="D194" s="185"/>
      <c r="E194" s="185"/>
      <c r="F194" s="185"/>
    </row>
    <row r="195" spans="2:6" ht="15.75" thickBot="1">
      <c r="B195" s="201"/>
      <c r="C195" s="185" t="s">
        <v>304</v>
      </c>
      <c r="D195" s="185" t="s">
        <v>84</v>
      </c>
      <c r="E195" s="185" t="s">
        <v>84</v>
      </c>
      <c r="F195" s="185">
        <f>F183+F184+F188+F189+F190+F191+F192+F193+F194</f>
        <v>0</v>
      </c>
    </row>
    <row r="196" spans="2:6" ht="15">
      <c r="B196" s="202"/>
      <c r="C196" s="202"/>
      <c r="D196" s="202"/>
      <c r="E196" s="202"/>
      <c r="F196" s="202"/>
    </row>
    <row r="197" ht="15">
      <c r="B197" s="188"/>
    </row>
    <row r="198" spans="2:9" ht="15">
      <c r="B198" s="289" t="s">
        <v>431</v>
      </c>
      <c r="C198" s="290"/>
      <c r="D198" s="290"/>
      <c r="E198" s="290"/>
      <c r="F198" s="290"/>
      <c r="G198" s="290"/>
      <c r="H198" s="290"/>
      <c r="I198" s="290"/>
    </row>
    <row r="199" spans="2:7" ht="15.75" thickBot="1">
      <c r="B199" s="188"/>
      <c r="G199">
        <v>310</v>
      </c>
    </row>
    <row r="200" spans="2:6" ht="12.75">
      <c r="B200" s="275" t="s">
        <v>289</v>
      </c>
      <c r="C200" s="275" t="s">
        <v>308</v>
      </c>
      <c r="D200" s="275" t="s">
        <v>432</v>
      </c>
      <c r="E200" s="275" t="s">
        <v>433</v>
      </c>
      <c r="F200" s="275" t="s">
        <v>434</v>
      </c>
    </row>
    <row r="201" spans="2:6" ht="13.5" thickBot="1">
      <c r="B201" s="276"/>
      <c r="C201" s="276"/>
      <c r="D201" s="276"/>
      <c r="E201" s="276"/>
      <c r="F201" s="276"/>
    </row>
    <row r="202" spans="2:6" ht="13.5" thickBot="1">
      <c r="B202" s="175">
        <v>1</v>
      </c>
      <c r="C202" s="176">
        <v>2</v>
      </c>
      <c r="D202" s="176">
        <v>3</v>
      </c>
      <c r="E202" s="176">
        <v>4</v>
      </c>
      <c r="F202" s="176">
        <v>5</v>
      </c>
    </row>
    <row r="203" spans="2:6" ht="15.75" thickBot="1">
      <c r="B203" s="201">
        <v>1</v>
      </c>
      <c r="C203" s="199" t="s">
        <v>435</v>
      </c>
      <c r="D203" s="185"/>
      <c r="E203" s="185"/>
      <c r="F203" s="185"/>
    </row>
    <row r="204" spans="2:6" ht="15.75" thickBot="1">
      <c r="B204" s="201"/>
      <c r="C204" s="185"/>
      <c r="D204" s="185"/>
      <c r="E204" s="185"/>
      <c r="F204" s="185"/>
    </row>
    <row r="205" spans="2:6" ht="15.75" thickBot="1">
      <c r="B205" s="201"/>
      <c r="C205" s="185" t="s">
        <v>304</v>
      </c>
      <c r="D205" s="185" t="s">
        <v>84</v>
      </c>
      <c r="E205" s="185" t="s">
        <v>84</v>
      </c>
      <c r="F205" s="185"/>
    </row>
    <row r="208" spans="2:9" ht="15">
      <c r="B208" s="289" t="s">
        <v>451</v>
      </c>
      <c r="C208" s="290"/>
      <c r="D208" s="290"/>
      <c r="E208" s="290"/>
      <c r="F208" s="290"/>
      <c r="G208" s="290"/>
      <c r="H208" s="290"/>
      <c r="I208" s="290"/>
    </row>
    <row r="209" spans="2:7" ht="15.75" thickBot="1">
      <c r="B209" s="188"/>
      <c r="G209">
        <v>340</v>
      </c>
    </row>
    <row r="210" spans="2:6" ht="12.75">
      <c r="B210" s="275" t="s">
        <v>289</v>
      </c>
      <c r="C210" s="275" t="s">
        <v>308</v>
      </c>
      <c r="D210" s="275" t="s">
        <v>432</v>
      </c>
      <c r="E210" s="275" t="s">
        <v>433</v>
      </c>
      <c r="F210" s="275" t="s">
        <v>434</v>
      </c>
    </row>
    <row r="211" spans="2:6" ht="13.5" thickBot="1">
      <c r="B211" s="276"/>
      <c r="C211" s="276"/>
      <c r="D211" s="276"/>
      <c r="E211" s="276"/>
      <c r="F211" s="276"/>
    </row>
    <row r="212" spans="2:6" ht="13.5" thickBot="1">
      <c r="B212" s="175">
        <v>1</v>
      </c>
      <c r="C212" s="176">
        <v>2</v>
      </c>
      <c r="D212" s="176">
        <v>3</v>
      </c>
      <c r="E212" s="176">
        <v>4</v>
      </c>
      <c r="F212" s="176">
        <v>5</v>
      </c>
    </row>
    <row r="213" spans="2:6" ht="15.75" thickBot="1">
      <c r="B213" s="201">
        <v>1</v>
      </c>
      <c r="C213" s="199" t="s">
        <v>437</v>
      </c>
      <c r="D213" s="185"/>
      <c r="E213" s="185"/>
      <c r="F213" s="185"/>
    </row>
    <row r="214" spans="2:6" ht="15.75" thickBot="1">
      <c r="B214" s="201">
        <v>2</v>
      </c>
      <c r="C214" s="199" t="s">
        <v>438</v>
      </c>
      <c r="D214" s="185"/>
      <c r="E214" s="185"/>
      <c r="F214" s="185"/>
    </row>
    <row r="215" spans="2:6" ht="15.75" thickBot="1">
      <c r="B215" s="201">
        <v>3</v>
      </c>
      <c r="C215" s="199" t="s">
        <v>439</v>
      </c>
      <c r="D215" s="185"/>
      <c r="E215" s="185"/>
      <c r="F215" s="185"/>
    </row>
    <row r="216" spans="2:6" ht="15.75" thickBot="1">
      <c r="B216" s="201"/>
      <c r="C216" s="185" t="s">
        <v>304</v>
      </c>
      <c r="D216" s="185" t="s">
        <v>84</v>
      </c>
      <c r="E216" s="185" t="s">
        <v>84</v>
      </c>
      <c r="F216" s="185"/>
    </row>
  </sheetData>
  <sheetProtection/>
  <mergeCells count="58">
    <mergeCell ref="B7:I7"/>
    <mergeCell ref="B8:J8"/>
    <mergeCell ref="B9:J9"/>
    <mergeCell ref="B11:J11"/>
    <mergeCell ref="B14:J14"/>
    <mergeCell ref="B15:B18"/>
    <mergeCell ref="C15:C18"/>
    <mergeCell ref="D15:D18"/>
    <mergeCell ref="E15:H16"/>
    <mergeCell ref="I15:I18"/>
    <mergeCell ref="J15:J18"/>
    <mergeCell ref="K15:K18"/>
    <mergeCell ref="E17:E18"/>
    <mergeCell ref="F17:H17"/>
    <mergeCell ref="B30:C30"/>
    <mergeCell ref="B33:K33"/>
    <mergeCell ref="B34:K34"/>
    <mergeCell ref="B47:K47"/>
    <mergeCell ref="B57:J57"/>
    <mergeCell ref="B58:I58"/>
    <mergeCell ref="B59:I59"/>
    <mergeCell ref="B64:B65"/>
    <mergeCell ref="C64:C65"/>
    <mergeCell ref="D64:D65"/>
    <mergeCell ref="E64:E65"/>
    <mergeCell ref="B68:B69"/>
    <mergeCell ref="B73:B75"/>
    <mergeCell ref="C74:C75"/>
    <mergeCell ref="D74:D75"/>
    <mergeCell ref="E74:E75"/>
    <mergeCell ref="B85:I85"/>
    <mergeCell ref="B95:I95"/>
    <mergeCell ref="B106:I106"/>
    <mergeCell ref="C117:H117"/>
    <mergeCell ref="A121:G121"/>
    <mergeCell ref="B130:H130"/>
    <mergeCell ref="B139:I139"/>
    <mergeCell ref="B151:I151"/>
    <mergeCell ref="B159:J159"/>
    <mergeCell ref="B160:I160"/>
    <mergeCell ref="B178:I178"/>
    <mergeCell ref="B180:B181"/>
    <mergeCell ref="C180:C181"/>
    <mergeCell ref="D180:D181"/>
    <mergeCell ref="E180:E181"/>
    <mergeCell ref="F180:F181"/>
    <mergeCell ref="B198:I198"/>
    <mergeCell ref="B200:B201"/>
    <mergeCell ref="C200:C201"/>
    <mergeCell ref="D200:D201"/>
    <mergeCell ref="E200:E201"/>
    <mergeCell ref="F200:F201"/>
    <mergeCell ref="B208:I208"/>
    <mergeCell ref="B210:B211"/>
    <mergeCell ref="C210:C211"/>
    <mergeCell ref="D210:D211"/>
    <mergeCell ref="E210:E211"/>
    <mergeCell ref="F210:F21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J31"/>
  <sheetViews>
    <sheetView zoomScalePageLayoutView="0" workbookViewId="0" topLeftCell="A1">
      <selection activeCell="C30" sqref="C30"/>
    </sheetView>
  </sheetViews>
  <sheetFormatPr defaultColWidth="9.140625" defaultRowHeight="12.75"/>
  <cols>
    <col min="3" max="3" width="26.7109375" style="0" customWidth="1"/>
    <col min="4" max="4" width="12.7109375" style="0" customWidth="1"/>
    <col min="5" max="5" width="11.8515625" style="0" customWidth="1"/>
    <col min="6" max="6" width="13.8515625" style="0" customWidth="1"/>
  </cols>
  <sheetData>
    <row r="1" ht="12.75">
      <c r="I1" s="173" t="s">
        <v>281</v>
      </c>
    </row>
    <row r="2" ht="12.75">
      <c r="I2" s="173" t="s">
        <v>205</v>
      </c>
    </row>
    <row r="3" ht="12.75">
      <c r="I3" s="173" t="s">
        <v>206</v>
      </c>
    </row>
    <row r="4" ht="12.75">
      <c r="I4" s="173" t="s">
        <v>207</v>
      </c>
    </row>
    <row r="5" ht="12.75">
      <c r="I5" s="173" t="s">
        <v>208</v>
      </c>
    </row>
    <row r="6" ht="12.75">
      <c r="I6" s="173" t="s">
        <v>209</v>
      </c>
    </row>
    <row r="7" spans="2:9" ht="15">
      <c r="B7" s="290" t="s">
        <v>282</v>
      </c>
      <c r="C7" s="290"/>
      <c r="D7" s="290"/>
      <c r="E7" s="290"/>
      <c r="F7" s="290"/>
      <c r="G7" s="290"/>
      <c r="H7" s="290"/>
      <c r="I7" s="290"/>
    </row>
    <row r="8" spans="2:10" ht="15">
      <c r="B8" s="290" t="s">
        <v>283</v>
      </c>
      <c r="C8" s="290"/>
      <c r="D8" s="290"/>
      <c r="E8" s="290"/>
      <c r="F8" s="290"/>
      <c r="G8" s="290"/>
      <c r="H8" s="290"/>
      <c r="I8" s="290"/>
      <c r="J8" s="290"/>
    </row>
    <row r="9" spans="2:10" ht="15">
      <c r="B9" s="290" t="s">
        <v>284</v>
      </c>
      <c r="C9" s="290"/>
      <c r="D9" s="290"/>
      <c r="E9" s="290"/>
      <c r="F9" s="290"/>
      <c r="G9" s="290"/>
      <c r="H9" s="290"/>
      <c r="I9" s="290"/>
      <c r="J9" s="290"/>
    </row>
    <row r="10" ht="15">
      <c r="B10" s="188"/>
    </row>
    <row r="11" spans="3:7" ht="12.75">
      <c r="C11" s="316" t="s">
        <v>440</v>
      </c>
      <c r="D11" s="316"/>
      <c r="E11" s="316"/>
      <c r="F11" s="316"/>
      <c r="G11" s="316"/>
    </row>
    <row r="12" spans="3:7" ht="12.75">
      <c r="C12" s="212"/>
      <c r="D12" s="212"/>
      <c r="E12" s="212"/>
      <c r="F12" s="212"/>
      <c r="G12" s="212"/>
    </row>
    <row r="13" spans="2:7" ht="15">
      <c r="B13" s="189" t="s">
        <v>441</v>
      </c>
      <c r="C13" s="212"/>
      <c r="D13" s="212"/>
      <c r="E13" s="212"/>
      <c r="F13" s="212"/>
      <c r="G13" s="212"/>
    </row>
    <row r="14" spans="2:7" ht="15">
      <c r="B14" s="189" t="s">
        <v>442</v>
      </c>
      <c r="C14" s="212"/>
      <c r="D14" s="212"/>
      <c r="E14" s="212"/>
      <c r="F14" s="212"/>
      <c r="G14" s="212"/>
    </row>
    <row r="16" spans="2:9" ht="15">
      <c r="B16" s="289" t="s">
        <v>451</v>
      </c>
      <c r="C16" s="290"/>
      <c r="D16" s="290"/>
      <c r="E16" s="290"/>
      <c r="F16" s="290"/>
      <c r="G16" s="290"/>
      <c r="H16" s="290"/>
      <c r="I16" s="290"/>
    </row>
    <row r="17" spans="2:7" ht="15.75" thickBot="1">
      <c r="B17" s="188"/>
      <c r="G17">
        <v>340</v>
      </c>
    </row>
    <row r="18" spans="2:6" ht="12.75">
      <c r="B18" s="275" t="s">
        <v>289</v>
      </c>
      <c r="C18" s="275" t="s">
        <v>308</v>
      </c>
      <c r="D18" s="275" t="s">
        <v>432</v>
      </c>
      <c r="E18" s="275" t="s">
        <v>433</v>
      </c>
      <c r="F18" s="275" t="s">
        <v>434</v>
      </c>
    </row>
    <row r="19" spans="2:6" ht="25.5" customHeight="1" thickBot="1">
      <c r="B19" s="276"/>
      <c r="C19" s="276"/>
      <c r="D19" s="276"/>
      <c r="E19" s="276"/>
      <c r="F19" s="276"/>
    </row>
    <row r="20" spans="2:6" ht="13.5" thickBot="1">
      <c r="B20" s="175">
        <v>1</v>
      </c>
      <c r="C20" s="176">
        <v>2</v>
      </c>
      <c r="D20" s="176">
        <v>3</v>
      </c>
      <c r="E20" s="176">
        <v>4</v>
      </c>
      <c r="F20" s="176">
        <v>5</v>
      </c>
    </row>
    <row r="21" spans="2:6" ht="15.75" thickBot="1">
      <c r="B21" s="201">
        <v>1</v>
      </c>
      <c r="C21" s="199" t="s">
        <v>437</v>
      </c>
      <c r="D21" s="185"/>
      <c r="E21" s="185"/>
      <c r="F21" s="185"/>
    </row>
    <row r="22" spans="2:6" ht="15.75" thickBot="1">
      <c r="B22" s="201"/>
      <c r="C22" s="185" t="s">
        <v>304</v>
      </c>
      <c r="D22" s="185" t="s">
        <v>84</v>
      </c>
      <c r="E22" s="185" t="s">
        <v>84</v>
      </c>
      <c r="F22" s="185"/>
    </row>
    <row r="24" spans="2:9" ht="15">
      <c r="B24" s="289" t="s">
        <v>431</v>
      </c>
      <c r="C24" s="290"/>
      <c r="D24" s="290"/>
      <c r="E24" s="290"/>
      <c r="F24" s="290"/>
      <c r="G24" s="290"/>
      <c r="H24" s="290"/>
      <c r="I24" s="290"/>
    </row>
    <row r="25" spans="2:7" ht="15.75" thickBot="1">
      <c r="B25" s="188"/>
      <c r="G25">
        <v>310</v>
      </c>
    </row>
    <row r="26" spans="2:6" ht="12.75">
      <c r="B26" s="275" t="s">
        <v>289</v>
      </c>
      <c r="C26" s="275" t="s">
        <v>308</v>
      </c>
      <c r="D26" s="275" t="s">
        <v>432</v>
      </c>
      <c r="E26" s="275" t="s">
        <v>433</v>
      </c>
      <c r="F26" s="275" t="s">
        <v>434</v>
      </c>
    </row>
    <row r="27" spans="2:6" ht="30.75" customHeight="1" thickBot="1">
      <c r="B27" s="276"/>
      <c r="C27" s="276"/>
      <c r="D27" s="276"/>
      <c r="E27" s="276"/>
      <c r="F27" s="276"/>
    </row>
    <row r="28" spans="2:6" ht="13.5" thickBot="1">
      <c r="B28" s="175">
        <v>1</v>
      </c>
      <c r="C28" s="176">
        <v>2</v>
      </c>
      <c r="D28" s="176">
        <v>3</v>
      </c>
      <c r="E28" s="176">
        <v>4</v>
      </c>
      <c r="F28" s="176">
        <v>5</v>
      </c>
    </row>
    <row r="29" spans="2:6" ht="15.75" thickBot="1">
      <c r="B29" s="201">
        <v>1</v>
      </c>
      <c r="C29" s="199" t="s">
        <v>452</v>
      </c>
      <c r="D29" s="185"/>
      <c r="E29" s="185"/>
      <c r="F29" s="185"/>
    </row>
    <row r="30" spans="2:6" ht="15.75" thickBot="1">
      <c r="B30" s="201"/>
      <c r="C30" s="185"/>
      <c r="D30" s="185"/>
      <c r="E30" s="185"/>
      <c r="F30" s="185"/>
    </row>
    <row r="31" spans="2:6" ht="15.75" thickBot="1">
      <c r="B31" s="201"/>
      <c r="C31" s="185" t="s">
        <v>304</v>
      </c>
      <c r="D31" s="185" t="s">
        <v>84</v>
      </c>
      <c r="E31" s="185" t="s">
        <v>84</v>
      </c>
      <c r="F31" s="185"/>
    </row>
  </sheetData>
  <sheetProtection/>
  <mergeCells count="16">
    <mergeCell ref="B7:I7"/>
    <mergeCell ref="B8:J8"/>
    <mergeCell ref="B9:J9"/>
    <mergeCell ref="C11:G11"/>
    <mergeCell ref="B16:I16"/>
    <mergeCell ref="B18:B19"/>
    <mergeCell ref="C18:C19"/>
    <mergeCell ref="D18:D19"/>
    <mergeCell ref="E18:E19"/>
    <mergeCell ref="F18:F19"/>
    <mergeCell ref="B24:I24"/>
    <mergeCell ref="B26:B27"/>
    <mergeCell ref="C26:C27"/>
    <mergeCell ref="D26:D27"/>
    <mergeCell ref="E26:E27"/>
    <mergeCell ref="F26:F2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K93"/>
  <sheetViews>
    <sheetView zoomScalePageLayoutView="0" workbookViewId="0" topLeftCell="A1">
      <selection activeCell="D50" sqref="D50"/>
    </sheetView>
  </sheetViews>
  <sheetFormatPr defaultColWidth="9.140625" defaultRowHeight="12.75"/>
  <cols>
    <col min="3" max="3" width="25.28125" style="0" customWidth="1"/>
    <col min="4" max="4" width="12.28125" style="0" customWidth="1"/>
    <col min="5" max="5" width="12.7109375" style="0" customWidth="1"/>
    <col min="6" max="6" width="12.421875" style="0" customWidth="1"/>
    <col min="7" max="7" width="14.8515625" style="0" customWidth="1"/>
  </cols>
  <sheetData>
    <row r="1" spans="10:11" ht="12.75">
      <c r="J1" s="173" t="s">
        <v>281</v>
      </c>
      <c r="K1" s="173"/>
    </row>
    <row r="2" spans="10:11" ht="12.75">
      <c r="J2" s="173" t="s">
        <v>205</v>
      </c>
      <c r="K2" s="173"/>
    </row>
    <row r="3" spans="10:11" ht="12.75">
      <c r="J3" s="173" t="s">
        <v>206</v>
      </c>
      <c r="K3" s="173"/>
    </row>
    <row r="4" spans="10:11" ht="12.75">
      <c r="J4" s="173" t="s">
        <v>207</v>
      </c>
      <c r="K4" s="173"/>
    </row>
    <row r="5" spans="10:11" ht="12.75">
      <c r="J5" s="173" t="s">
        <v>208</v>
      </c>
      <c r="K5" s="173"/>
    </row>
    <row r="6" spans="10:11" ht="12.75">
      <c r="J6" s="173" t="s">
        <v>209</v>
      </c>
      <c r="K6" s="173"/>
    </row>
    <row r="7" spans="2:9" ht="15">
      <c r="B7" s="290" t="s">
        <v>282</v>
      </c>
      <c r="C7" s="290"/>
      <c r="D7" s="290"/>
      <c r="E7" s="290"/>
      <c r="F7" s="290"/>
      <c r="G7" s="290"/>
      <c r="H7" s="290"/>
      <c r="I7" s="290"/>
    </row>
    <row r="8" spans="2:10" ht="15">
      <c r="B8" s="290" t="s">
        <v>283</v>
      </c>
      <c r="C8" s="290"/>
      <c r="D8" s="290"/>
      <c r="E8" s="290"/>
      <c r="F8" s="290"/>
      <c r="G8" s="290"/>
      <c r="H8" s="290"/>
      <c r="I8" s="290"/>
      <c r="J8" s="290"/>
    </row>
    <row r="9" spans="2:10" ht="15">
      <c r="B9" s="290" t="s">
        <v>284</v>
      </c>
      <c r="C9" s="290"/>
      <c r="D9" s="290"/>
      <c r="E9" s="290"/>
      <c r="F9" s="290"/>
      <c r="G9" s="290"/>
      <c r="H9" s="290"/>
      <c r="I9" s="290"/>
      <c r="J9" s="290"/>
    </row>
    <row r="10" ht="15">
      <c r="B10" s="188"/>
    </row>
    <row r="11" spans="2:10" ht="15">
      <c r="B11" s="290" t="s">
        <v>285</v>
      </c>
      <c r="C11" s="290"/>
      <c r="D11" s="290"/>
      <c r="E11" s="290"/>
      <c r="F11" s="290"/>
      <c r="G11" s="290"/>
      <c r="H11" s="290"/>
      <c r="I11" s="290"/>
      <c r="J11" s="290"/>
    </row>
    <row r="12" ht="15">
      <c r="B12" s="189" t="s">
        <v>286</v>
      </c>
    </row>
    <row r="13" ht="15">
      <c r="B13" s="189" t="s">
        <v>443</v>
      </c>
    </row>
    <row r="14" spans="2:10" ht="15.75" thickBot="1">
      <c r="B14" s="309" t="s">
        <v>288</v>
      </c>
      <c r="C14" s="309"/>
      <c r="D14" s="309"/>
      <c r="E14" s="309"/>
      <c r="F14" s="309"/>
      <c r="G14" s="309"/>
      <c r="H14" s="309"/>
      <c r="I14" s="309"/>
      <c r="J14" s="309"/>
    </row>
    <row r="15" spans="2:11" ht="12.75">
      <c r="B15" s="293" t="s">
        <v>289</v>
      </c>
      <c r="C15" s="293" t="s">
        <v>290</v>
      </c>
      <c r="D15" s="300" t="s">
        <v>291</v>
      </c>
      <c r="E15" s="310" t="s">
        <v>292</v>
      </c>
      <c r="F15" s="311"/>
      <c r="G15" s="311"/>
      <c r="H15" s="312"/>
      <c r="I15" s="300" t="s">
        <v>293</v>
      </c>
      <c r="J15" s="300" t="s">
        <v>294</v>
      </c>
      <c r="K15" s="293" t="s">
        <v>295</v>
      </c>
    </row>
    <row r="16" spans="2:11" ht="13.5" thickBot="1">
      <c r="B16" s="303"/>
      <c r="C16" s="303"/>
      <c r="D16" s="301"/>
      <c r="E16" s="313"/>
      <c r="F16" s="314"/>
      <c r="G16" s="314"/>
      <c r="H16" s="315"/>
      <c r="I16" s="301"/>
      <c r="J16" s="301"/>
      <c r="K16" s="303"/>
    </row>
    <row r="17" spans="2:11" ht="13.5" thickBot="1">
      <c r="B17" s="303"/>
      <c r="C17" s="303"/>
      <c r="D17" s="301"/>
      <c r="E17" s="300" t="s">
        <v>296</v>
      </c>
      <c r="F17" s="304" t="s">
        <v>297</v>
      </c>
      <c r="G17" s="305"/>
      <c r="H17" s="306"/>
      <c r="I17" s="301"/>
      <c r="J17" s="301"/>
      <c r="K17" s="303"/>
    </row>
    <row r="18" spans="2:11" ht="57" thickBot="1">
      <c r="B18" s="294"/>
      <c r="C18" s="294"/>
      <c r="D18" s="302"/>
      <c r="E18" s="302"/>
      <c r="F18" s="190" t="s">
        <v>298</v>
      </c>
      <c r="G18" s="190" t="s">
        <v>299</v>
      </c>
      <c r="H18" s="190" t="s">
        <v>300</v>
      </c>
      <c r="I18" s="302"/>
      <c r="J18" s="302"/>
      <c r="K18" s="294"/>
    </row>
    <row r="19" spans="2:11" ht="13.5" thickBot="1">
      <c r="B19" s="191">
        <v>1</v>
      </c>
      <c r="C19" s="177">
        <v>2</v>
      </c>
      <c r="D19" s="177">
        <v>3</v>
      </c>
      <c r="E19" s="177">
        <v>4</v>
      </c>
      <c r="F19" s="177">
        <v>5</v>
      </c>
      <c r="G19" s="177">
        <v>6</v>
      </c>
      <c r="H19" s="177">
        <v>7</v>
      </c>
      <c r="I19" s="177">
        <v>8</v>
      </c>
      <c r="J19" s="177">
        <v>9</v>
      </c>
      <c r="K19" s="177">
        <v>10</v>
      </c>
    </row>
    <row r="20" spans="2:11" ht="15.75" thickBot="1">
      <c r="B20" s="184">
        <v>1</v>
      </c>
      <c r="C20" s="192" t="s">
        <v>444</v>
      </c>
      <c r="D20" s="193"/>
      <c r="E20" s="193">
        <f>F20+G20+H20</f>
        <v>0</v>
      </c>
      <c r="F20" s="193"/>
      <c r="G20" s="193"/>
      <c r="H20" s="193"/>
      <c r="I20" s="193"/>
      <c r="J20" s="193"/>
      <c r="K20" s="194"/>
    </row>
    <row r="21" spans="2:11" ht="15.75" thickBot="1">
      <c r="B21" s="184"/>
      <c r="C21" s="192"/>
      <c r="D21" s="193"/>
      <c r="E21" s="193">
        <f>F21+G21+H21</f>
        <v>0</v>
      </c>
      <c r="F21" s="193"/>
      <c r="G21" s="193"/>
      <c r="H21" s="193"/>
      <c r="I21" s="193"/>
      <c r="J21" s="193"/>
      <c r="K21" s="193"/>
    </row>
    <row r="22" spans="2:11" ht="15.75" thickBot="1">
      <c r="B22" s="307" t="s">
        <v>304</v>
      </c>
      <c r="C22" s="308"/>
      <c r="D22" s="193" t="s">
        <v>84</v>
      </c>
      <c r="E22" s="193" t="s">
        <v>84</v>
      </c>
      <c r="F22" s="193" t="s">
        <v>84</v>
      </c>
      <c r="G22" s="193" t="s">
        <v>84</v>
      </c>
      <c r="H22" s="193" t="s">
        <v>84</v>
      </c>
      <c r="I22" s="193" t="s">
        <v>84</v>
      </c>
      <c r="J22" s="193" t="s">
        <v>84</v>
      </c>
      <c r="K22" s="193"/>
    </row>
    <row r="23" ht="15">
      <c r="B23" s="195"/>
    </row>
    <row r="24" ht="15">
      <c r="B24" s="195"/>
    </row>
    <row r="25" spans="2:7" ht="15">
      <c r="B25" s="205"/>
      <c r="C25" s="205"/>
      <c r="D25" s="180"/>
      <c r="E25" s="205"/>
      <c r="F25" s="205"/>
      <c r="G25" s="205"/>
    </row>
    <row r="26" spans="2:10" ht="15">
      <c r="B26" s="290" t="s">
        <v>326</v>
      </c>
      <c r="C26" s="290"/>
      <c r="D26" s="290"/>
      <c r="E26" s="290"/>
      <c r="F26" s="290"/>
      <c r="G26" s="290"/>
      <c r="H26" s="290"/>
      <c r="I26" s="290"/>
      <c r="J26" s="290"/>
    </row>
    <row r="27" spans="2:9" ht="15">
      <c r="B27" s="290" t="s">
        <v>327</v>
      </c>
      <c r="C27" s="290"/>
      <c r="D27" s="290"/>
      <c r="E27" s="290"/>
      <c r="F27" s="290"/>
      <c r="G27" s="290"/>
      <c r="H27" s="290"/>
      <c r="I27" s="290"/>
    </row>
    <row r="28" spans="2:9" ht="15">
      <c r="B28" s="299" t="s">
        <v>328</v>
      </c>
      <c r="C28" s="299"/>
      <c r="D28" s="299"/>
      <c r="E28" s="299"/>
      <c r="F28" s="299"/>
      <c r="G28" s="299"/>
      <c r="H28" s="299"/>
      <c r="I28" s="299"/>
    </row>
    <row r="29" spans="2:9" ht="15">
      <c r="B29" s="206"/>
      <c r="C29" s="206"/>
      <c r="D29" s="206"/>
      <c r="E29" s="206"/>
      <c r="F29" s="206"/>
      <c r="G29" s="206"/>
      <c r="H29" s="206"/>
      <c r="I29" s="206"/>
    </row>
    <row r="30" spans="2:9" ht="15">
      <c r="B30" s="189" t="s">
        <v>329</v>
      </c>
      <c r="D30" s="206"/>
      <c r="E30" s="206"/>
      <c r="F30" s="206"/>
      <c r="G30" s="206"/>
      <c r="H30" s="206"/>
      <c r="I30" s="206"/>
    </row>
    <row r="31" spans="2:9" ht="15">
      <c r="B31" s="189" t="s">
        <v>445</v>
      </c>
      <c r="D31" s="206"/>
      <c r="E31" s="206"/>
      <c r="F31" s="206"/>
      <c r="G31" s="206"/>
      <c r="H31" s="206"/>
      <c r="I31" s="206"/>
    </row>
    <row r="32" spans="2:9" ht="15.75" thickBot="1">
      <c r="B32" s="206"/>
      <c r="C32" s="206"/>
      <c r="D32" s="206"/>
      <c r="E32" s="206"/>
      <c r="F32" s="206"/>
      <c r="G32" s="206"/>
      <c r="H32" s="206"/>
      <c r="I32" s="206"/>
    </row>
    <row r="33" spans="2:5" ht="12.75">
      <c r="B33" s="275" t="s">
        <v>289</v>
      </c>
      <c r="C33" s="275" t="s">
        <v>330</v>
      </c>
      <c r="D33" s="275" t="s">
        <v>331</v>
      </c>
      <c r="E33" s="275" t="s">
        <v>332</v>
      </c>
    </row>
    <row r="34" spans="2:5" ht="13.5" thickBot="1">
      <c r="B34" s="276"/>
      <c r="C34" s="276"/>
      <c r="D34" s="276"/>
      <c r="E34" s="276"/>
    </row>
    <row r="35" spans="2:5" ht="13.5" thickBot="1">
      <c r="B35" s="175">
        <v>1</v>
      </c>
      <c r="C35" s="176">
        <v>2</v>
      </c>
      <c r="D35" s="176">
        <v>3</v>
      </c>
      <c r="E35" s="176">
        <v>4</v>
      </c>
    </row>
    <row r="36" spans="2:5" ht="36.75" thickBot="1">
      <c r="B36" s="175">
        <v>1</v>
      </c>
      <c r="C36" s="177" t="s">
        <v>333</v>
      </c>
      <c r="D36" s="185" t="s">
        <v>84</v>
      </c>
      <c r="E36" s="185"/>
    </row>
    <row r="37" spans="2:5" ht="15.75" thickBot="1">
      <c r="B37" s="275" t="s">
        <v>315</v>
      </c>
      <c r="C37" s="177" t="s">
        <v>245</v>
      </c>
      <c r="D37" s="185"/>
      <c r="E37" s="185"/>
    </row>
    <row r="38" spans="2:5" ht="15.75" thickBot="1">
      <c r="B38" s="276"/>
      <c r="C38" s="177" t="s">
        <v>334</v>
      </c>
      <c r="D38" s="187">
        <f>'ПФХД  пр № 1  2017'!F124</f>
        <v>0</v>
      </c>
      <c r="E38" s="207">
        <f>D38*22%</f>
        <v>0</v>
      </c>
    </row>
    <row r="39" spans="2:5" ht="15.75" thickBot="1">
      <c r="B39" s="175" t="s">
        <v>317</v>
      </c>
      <c r="C39" s="177" t="s">
        <v>335</v>
      </c>
      <c r="D39" s="185"/>
      <c r="E39" s="208"/>
    </row>
    <row r="40" spans="2:5" ht="36.75" thickBot="1">
      <c r="B40" s="175" t="s">
        <v>319</v>
      </c>
      <c r="C40" s="177" t="s">
        <v>336</v>
      </c>
      <c r="D40" s="185"/>
      <c r="E40" s="208"/>
    </row>
    <row r="41" spans="2:5" ht="36.75" thickBot="1">
      <c r="B41" s="175" t="s">
        <v>337</v>
      </c>
      <c r="C41" s="177" t="s">
        <v>338</v>
      </c>
      <c r="D41" s="185" t="s">
        <v>84</v>
      </c>
      <c r="E41" s="208"/>
    </row>
    <row r="42" spans="2:5" ht="15.75" thickBot="1">
      <c r="B42" s="275" t="s">
        <v>339</v>
      </c>
      <c r="C42" s="177" t="s">
        <v>245</v>
      </c>
      <c r="D42" s="185"/>
      <c r="E42" s="208"/>
    </row>
    <row r="43" spans="2:5" ht="12.75">
      <c r="B43" s="280"/>
      <c r="C43" s="293" t="s">
        <v>340</v>
      </c>
      <c r="D43" s="295">
        <f>'ПФХД  пр № 1  2017'!F124</f>
        <v>0</v>
      </c>
      <c r="E43" s="297">
        <f>D43*2.9%</f>
        <v>0</v>
      </c>
    </row>
    <row r="44" spans="2:5" ht="13.5" thickBot="1">
      <c r="B44" s="276"/>
      <c r="C44" s="294"/>
      <c r="D44" s="296"/>
      <c r="E44" s="298"/>
    </row>
    <row r="45" spans="2:5" ht="48.75" thickBot="1">
      <c r="B45" s="175" t="s">
        <v>341</v>
      </c>
      <c r="C45" s="177" t="s">
        <v>342</v>
      </c>
      <c r="D45" s="185"/>
      <c r="E45" s="208"/>
    </row>
    <row r="46" spans="2:5" ht="60.75" thickBot="1">
      <c r="B46" s="175" t="s">
        <v>343</v>
      </c>
      <c r="C46" s="177" t="s">
        <v>344</v>
      </c>
      <c r="D46" s="187">
        <f>'[1]ПФХД  №1 01.01.2017'!F125</f>
        <v>0</v>
      </c>
      <c r="E46" s="209">
        <f>D46*0.2%</f>
        <v>0</v>
      </c>
    </row>
    <row r="47" spans="2:5" ht="72.75" thickBot="1">
      <c r="B47" s="175" t="s">
        <v>345</v>
      </c>
      <c r="C47" s="177" t="s">
        <v>346</v>
      </c>
      <c r="D47" s="185"/>
      <c r="E47" s="208"/>
    </row>
    <row r="48" spans="2:5" ht="72.75" thickBot="1">
      <c r="B48" s="175" t="s">
        <v>347</v>
      </c>
      <c r="C48" s="177" t="s">
        <v>346</v>
      </c>
      <c r="D48" s="185"/>
      <c r="E48" s="208"/>
    </row>
    <row r="49" spans="2:5" ht="60.75" thickBot="1">
      <c r="B49" s="175" t="s">
        <v>348</v>
      </c>
      <c r="C49" s="177" t="s">
        <v>349</v>
      </c>
      <c r="D49" s="187">
        <f>'ПФХД  пр № 1  2017'!F124</f>
        <v>0</v>
      </c>
      <c r="E49" s="209">
        <f>D49*5.1%</f>
        <v>0</v>
      </c>
    </row>
    <row r="50" spans="2:5" ht="15.75" thickBot="1">
      <c r="B50" s="175"/>
      <c r="C50" s="177" t="s">
        <v>304</v>
      </c>
      <c r="D50" s="185" t="s">
        <v>84</v>
      </c>
      <c r="E50" s="208">
        <f>E38+E43+E46+E49</f>
        <v>0</v>
      </c>
    </row>
    <row r="51" ht="12.75">
      <c r="B51" s="210" t="s">
        <v>350</v>
      </c>
    </row>
    <row r="52" ht="12.75">
      <c r="B52" s="210"/>
    </row>
    <row r="53" ht="15">
      <c r="B53" s="211"/>
    </row>
    <row r="54" spans="2:9" ht="15">
      <c r="B54" s="289" t="s">
        <v>351</v>
      </c>
      <c r="C54" s="290"/>
      <c r="D54" s="290"/>
      <c r="E54" s="290"/>
      <c r="F54" s="290"/>
      <c r="G54" s="290"/>
      <c r="H54" s="290"/>
      <c r="I54" s="290"/>
    </row>
    <row r="55" ht="15">
      <c r="B55" s="189" t="s">
        <v>446</v>
      </c>
    </row>
    <row r="56" ht="15">
      <c r="B56" s="189" t="s">
        <v>447</v>
      </c>
    </row>
    <row r="57" spans="2:7" ht="15.75" thickBot="1">
      <c r="B57" s="211"/>
      <c r="G57">
        <v>290</v>
      </c>
    </row>
    <row r="58" spans="2:6" ht="83.25" customHeight="1" thickBot="1">
      <c r="B58" s="203" t="s">
        <v>289</v>
      </c>
      <c r="C58" s="197" t="s">
        <v>39</v>
      </c>
      <c r="D58" s="204" t="s">
        <v>354</v>
      </c>
      <c r="E58" s="204" t="s">
        <v>355</v>
      </c>
      <c r="F58" s="204" t="s">
        <v>356</v>
      </c>
    </row>
    <row r="59" spans="2:6" ht="13.5" thickBot="1">
      <c r="B59" s="175">
        <v>1</v>
      </c>
      <c r="C59" s="176">
        <v>2</v>
      </c>
      <c r="D59" s="176">
        <v>3</v>
      </c>
      <c r="E59" s="176">
        <v>4</v>
      </c>
      <c r="F59" s="176">
        <v>5</v>
      </c>
    </row>
    <row r="60" spans="2:6" ht="39" thickBot="1">
      <c r="B60" s="184">
        <v>1</v>
      </c>
      <c r="C60" s="192" t="s">
        <v>448</v>
      </c>
      <c r="D60" s="193"/>
      <c r="E60" s="193"/>
      <c r="F60" s="193"/>
    </row>
    <row r="61" spans="2:6" ht="15.75" thickBot="1">
      <c r="B61" s="184"/>
      <c r="C61" s="193"/>
      <c r="D61" s="193"/>
      <c r="E61" s="193"/>
      <c r="F61" s="193"/>
    </row>
    <row r="62" spans="2:6" ht="15.75" thickBot="1">
      <c r="B62" s="184"/>
      <c r="C62" s="193" t="s">
        <v>304</v>
      </c>
      <c r="D62" s="193"/>
      <c r="E62" s="185" t="s">
        <v>84</v>
      </c>
      <c r="F62" s="193">
        <f>F60</f>
        <v>0</v>
      </c>
    </row>
    <row r="63" spans="2:6" ht="15">
      <c r="B63" s="205"/>
      <c r="C63" s="205"/>
      <c r="D63" s="205"/>
      <c r="E63" s="202"/>
      <c r="F63" s="205"/>
    </row>
    <row r="64" spans="2:7" ht="15">
      <c r="B64" s="205"/>
      <c r="C64" s="317" t="s">
        <v>366</v>
      </c>
      <c r="D64" s="317"/>
      <c r="E64" s="317"/>
      <c r="F64" s="317"/>
      <c r="G64" s="317"/>
    </row>
    <row r="65" spans="2:7" ht="12.75">
      <c r="B65" s="189" t="s">
        <v>449</v>
      </c>
      <c r="C65" s="213"/>
      <c r="D65" s="213"/>
      <c r="E65" s="213"/>
      <c r="F65" s="213"/>
      <c r="G65" s="213"/>
    </row>
    <row r="66" spans="2:7" ht="15">
      <c r="B66" s="189" t="s">
        <v>447</v>
      </c>
      <c r="C66" s="213"/>
      <c r="D66" s="213"/>
      <c r="E66" s="213"/>
      <c r="F66" s="213"/>
      <c r="G66" s="213"/>
    </row>
    <row r="67" spans="2:10" ht="15">
      <c r="B67" s="289" t="s">
        <v>399</v>
      </c>
      <c r="C67" s="290"/>
      <c r="D67" s="290"/>
      <c r="E67" s="290"/>
      <c r="F67" s="290"/>
      <c r="G67" s="290"/>
      <c r="H67" s="290"/>
      <c r="I67" s="290"/>
      <c r="J67" s="290"/>
    </row>
    <row r="68" spans="2:9" ht="15">
      <c r="B68" s="290" t="s">
        <v>400</v>
      </c>
      <c r="C68" s="290"/>
      <c r="D68" s="290"/>
      <c r="E68" s="290"/>
      <c r="F68" s="290"/>
      <c r="G68" s="290"/>
      <c r="H68" s="290"/>
      <c r="I68" s="290"/>
    </row>
    <row r="69" spans="2:7" ht="15.75" thickBot="1">
      <c r="B69" s="188"/>
      <c r="G69">
        <v>225</v>
      </c>
    </row>
    <row r="70" spans="2:7" ht="36.75" thickBot="1">
      <c r="B70" s="196" t="s">
        <v>289</v>
      </c>
      <c r="C70" s="197" t="s">
        <v>308</v>
      </c>
      <c r="D70" s="197" t="s">
        <v>401</v>
      </c>
      <c r="E70" s="197" t="s">
        <v>402</v>
      </c>
      <c r="F70" s="197" t="s">
        <v>403</v>
      </c>
      <c r="G70" s="197" t="s">
        <v>404</v>
      </c>
    </row>
    <row r="71" spans="2:7" ht="13.5" thickBot="1">
      <c r="B71" s="175">
        <v>1</v>
      </c>
      <c r="C71" s="176">
        <v>2</v>
      </c>
      <c r="D71" s="176">
        <v>3</v>
      </c>
      <c r="E71" s="176">
        <v>4</v>
      </c>
      <c r="F71" s="176">
        <v>5</v>
      </c>
      <c r="G71" s="176">
        <v>6</v>
      </c>
    </row>
    <row r="72" spans="2:7" ht="26.25" thickBot="1">
      <c r="B72" s="201">
        <v>1</v>
      </c>
      <c r="C72" s="199" t="s">
        <v>408</v>
      </c>
      <c r="D72" s="185"/>
      <c r="E72" s="185"/>
      <c r="F72" s="185"/>
      <c r="G72" s="185"/>
    </row>
    <row r="73" spans="2:7" ht="15.75" thickBot="1">
      <c r="B73" s="201"/>
      <c r="C73" s="185" t="s">
        <v>304</v>
      </c>
      <c r="D73" s="185" t="s">
        <v>84</v>
      </c>
      <c r="E73" s="185" t="s">
        <v>84</v>
      </c>
      <c r="F73" s="185" t="s">
        <v>84</v>
      </c>
      <c r="G73" s="185"/>
    </row>
    <row r="74" ht="15">
      <c r="B74" s="188"/>
    </row>
    <row r="75" ht="15">
      <c r="B75" s="188"/>
    </row>
    <row r="76" spans="2:9" ht="12.75">
      <c r="B76" s="289" t="s">
        <v>431</v>
      </c>
      <c r="C76" s="289"/>
      <c r="D76" s="289"/>
      <c r="E76" s="289"/>
      <c r="F76" s="289"/>
      <c r="G76" s="289"/>
      <c r="H76" s="289"/>
      <c r="I76" s="289"/>
    </row>
    <row r="77" spans="2:7" ht="15.75" thickBot="1">
      <c r="B77" s="188"/>
      <c r="G77">
        <v>310</v>
      </c>
    </row>
    <row r="78" spans="2:6" ht="12.75">
      <c r="B78" s="275" t="s">
        <v>289</v>
      </c>
      <c r="C78" s="275" t="s">
        <v>308</v>
      </c>
      <c r="D78" s="275" t="s">
        <v>432</v>
      </c>
      <c r="E78" s="275" t="s">
        <v>433</v>
      </c>
      <c r="F78" s="275" t="s">
        <v>434</v>
      </c>
    </row>
    <row r="79" spans="2:6" ht="13.5" thickBot="1">
      <c r="B79" s="276"/>
      <c r="C79" s="276"/>
      <c r="D79" s="276"/>
      <c r="E79" s="276"/>
      <c r="F79" s="276"/>
    </row>
    <row r="80" spans="2:6" ht="13.5" thickBot="1">
      <c r="B80" s="175">
        <v>1</v>
      </c>
      <c r="C80" s="176">
        <v>2</v>
      </c>
      <c r="D80" s="176">
        <v>3</v>
      </c>
      <c r="E80" s="176">
        <v>4</v>
      </c>
      <c r="F80" s="176">
        <v>5</v>
      </c>
    </row>
    <row r="81" spans="2:6" ht="26.25" thickBot="1">
      <c r="B81" s="201">
        <v>1</v>
      </c>
      <c r="C81" s="199" t="s">
        <v>450</v>
      </c>
      <c r="D81" s="185"/>
      <c r="E81" s="185"/>
      <c r="F81" s="185"/>
    </row>
    <row r="82" spans="2:6" ht="15.75" thickBot="1">
      <c r="B82" s="201"/>
      <c r="C82" s="185"/>
      <c r="D82" s="185"/>
      <c r="E82" s="185"/>
      <c r="F82" s="185"/>
    </row>
    <row r="83" spans="2:6" ht="15.75" thickBot="1">
      <c r="B83" s="201"/>
      <c r="C83" s="185" t="s">
        <v>304</v>
      </c>
      <c r="D83" s="185" t="s">
        <v>84</v>
      </c>
      <c r="E83" s="185" t="s">
        <v>84</v>
      </c>
      <c r="F83" s="185"/>
    </row>
    <row r="86" spans="2:9" ht="15">
      <c r="B86" s="289" t="s">
        <v>436</v>
      </c>
      <c r="C86" s="290"/>
      <c r="D86" s="290"/>
      <c r="E86" s="290"/>
      <c r="F86" s="290"/>
      <c r="G86" s="290"/>
      <c r="H86" s="290"/>
      <c r="I86" s="290"/>
    </row>
    <row r="87" spans="2:7" ht="15.75" thickBot="1">
      <c r="B87" s="188"/>
      <c r="G87">
        <v>340</v>
      </c>
    </row>
    <row r="88" spans="2:6" ht="12.75">
      <c r="B88" s="275" t="s">
        <v>289</v>
      </c>
      <c r="C88" s="275" t="s">
        <v>308</v>
      </c>
      <c r="D88" s="275" t="s">
        <v>432</v>
      </c>
      <c r="E88" s="275" t="s">
        <v>433</v>
      </c>
      <c r="F88" s="275" t="s">
        <v>434</v>
      </c>
    </row>
    <row r="89" spans="2:6" ht="13.5" thickBot="1">
      <c r="B89" s="276"/>
      <c r="C89" s="276"/>
      <c r="D89" s="276"/>
      <c r="E89" s="276"/>
      <c r="F89" s="276"/>
    </row>
    <row r="90" spans="2:6" ht="13.5" thickBot="1">
      <c r="B90" s="175">
        <v>1</v>
      </c>
      <c r="C90" s="176">
        <v>2</v>
      </c>
      <c r="D90" s="176">
        <v>3</v>
      </c>
      <c r="E90" s="176">
        <v>4</v>
      </c>
      <c r="F90" s="176">
        <v>5</v>
      </c>
    </row>
    <row r="91" spans="2:6" ht="15.75" thickBot="1">
      <c r="B91" s="201">
        <v>1</v>
      </c>
      <c r="C91" s="199" t="s">
        <v>437</v>
      </c>
      <c r="D91" s="185"/>
      <c r="E91" s="185"/>
      <c r="F91" s="185"/>
    </row>
    <row r="92" spans="2:6" ht="26.25" thickBot="1">
      <c r="B92" s="201">
        <v>2</v>
      </c>
      <c r="C92" s="199" t="s">
        <v>439</v>
      </c>
      <c r="D92" s="185"/>
      <c r="E92" s="185"/>
      <c r="F92" s="185"/>
    </row>
    <row r="93" spans="2:6" ht="15.75" thickBot="1">
      <c r="B93" s="201"/>
      <c r="C93" s="185" t="s">
        <v>304</v>
      </c>
      <c r="D93" s="185" t="s">
        <v>84</v>
      </c>
      <c r="E93" s="185" t="s">
        <v>84</v>
      </c>
      <c r="F93" s="185"/>
    </row>
  </sheetData>
  <sheetProtection/>
  <mergeCells count="43">
    <mergeCell ref="B7:I7"/>
    <mergeCell ref="B8:J8"/>
    <mergeCell ref="B9:J9"/>
    <mergeCell ref="B11:J11"/>
    <mergeCell ref="B14:J14"/>
    <mergeCell ref="B15:B18"/>
    <mergeCell ref="C15:C18"/>
    <mergeCell ref="D15:D18"/>
    <mergeCell ref="E15:H16"/>
    <mergeCell ref="I15:I18"/>
    <mergeCell ref="J15:J18"/>
    <mergeCell ref="K15:K18"/>
    <mergeCell ref="E17:E18"/>
    <mergeCell ref="F17:H17"/>
    <mergeCell ref="B22:C22"/>
    <mergeCell ref="B26:J26"/>
    <mergeCell ref="B27:I27"/>
    <mergeCell ref="B28:I28"/>
    <mergeCell ref="B33:B34"/>
    <mergeCell ref="C33:C34"/>
    <mergeCell ref="D33:D34"/>
    <mergeCell ref="E33:E34"/>
    <mergeCell ref="B37:B38"/>
    <mergeCell ref="B42:B44"/>
    <mergeCell ref="C43:C44"/>
    <mergeCell ref="D43:D44"/>
    <mergeCell ref="E43:E44"/>
    <mergeCell ref="B54:I54"/>
    <mergeCell ref="C64:G64"/>
    <mergeCell ref="B67:J67"/>
    <mergeCell ref="B68:I68"/>
    <mergeCell ref="B76:I76"/>
    <mergeCell ref="B78:B79"/>
    <mergeCell ref="C78:C79"/>
    <mergeCell ref="D78:D79"/>
    <mergeCell ref="E78:E79"/>
    <mergeCell ref="F78:F79"/>
    <mergeCell ref="B86:I86"/>
    <mergeCell ref="B88:B89"/>
    <mergeCell ref="C88:C89"/>
    <mergeCell ref="D88:D89"/>
    <mergeCell ref="E88:E89"/>
    <mergeCell ref="F88:F8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Татьяна</cp:lastModifiedBy>
  <cp:lastPrinted>2017-12-14T11:23:53Z</cp:lastPrinted>
  <dcterms:modified xsi:type="dcterms:W3CDTF">2018-02-13T05:36:10Z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